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18" tabRatio="1000" activeTab="0"/>
  </bookViews>
  <sheets>
    <sheet name="Information" sheetId="1" r:id="rId1"/>
    <sheet name="OTP Non-Manufacturer" sheetId="2" r:id="rId2"/>
    <sheet name="OTP Manufacturer" sheetId="3" r:id="rId3"/>
    <sheet name="Cig Inventory" sheetId="4" r:id="rId4"/>
    <sheet name="Cig In State" sheetId="5" r:id="rId5"/>
    <sheet name="Cig Out of State" sheetId="6" r:id="rId6"/>
    <sheet name="OTP Sch A" sheetId="7" r:id="rId7"/>
    <sheet name="OTP Sch B" sheetId="8" r:id="rId8"/>
    <sheet name="OTP Sch C" sheetId="9" r:id="rId9"/>
    <sheet name="OTP Sch D" sheetId="10" r:id="rId10"/>
    <sheet name="OTP Sch E" sheetId="11" r:id="rId11"/>
    <sheet name="OTP Sch F" sheetId="12" r:id="rId12"/>
    <sheet name="OTP Sch X" sheetId="13" r:id="rId13"/>
    <sheet name="Cig Inv Sch B" sheetId="14" r:id="rId14"/>
    <sheet name="Cig Inv Sch C" sheetId="15" r:id="rId15"/>
    <sheet name="Cig Sch A" sheetId="16" r:id="rId16"/>
    <sheet name="Cig Sch B" sheetId="17" r:id="rId17"/>
    <sheet name="Cig Sch C" sheetId="18" r:id="rId18"/>
    <sheet name="Cig Sch D" sheetId="19" r:id="rId19"/>
    <sheet name="Cig Sch E" sheetId="20" r:id="rId20"/>
    <sheet name="Cig Sch F" sheetId="21" r:id="rId21"/>
    <sheet name="Cig Sch G" sheetId="22" r:id="rId22"/>
  </sheets>
  <definedNames/>
  <calcPr fullCalcOnLoad="1"/>
</workbook>
</file>

<file path=xl/sharedStrings.xml><?xml version="1.0" encoding="utf-8"?>
<sst xmlns="http://schemas.openxmlformats.org/spreadsheetml/2006/main" count="343" uniqueCount="180">
  <si>
    <t>INVENTORY AND PURCHASES</t>
  </si>
  <si>
    <t>Loose Tobacco</t>
  </si>
  <si>
    <t>Smokeless</t>
  </si>
  <si>
    <t>Large Cigars</t>
  </si>
  <si>
    <t>Little Cigars</t>
  </si>
  <si>
    <t>1. Beginning Georgia Inventory</t>
  </si>
  <si>
    <t>3. Total Beginning Inventory (1 + 2)</t>
  </si>
  <si>
    <t>4. Purchases from GA Distributors/Importers</t>
  </si>
  <si>
    <t>5. Purchases from Non-GA Distributors/Importers</t>
  </si>
  <si>
    <t>SALES AND DISTRIBUTIONS</t>
  </si>
  <si>
    <t>10. Sales to Military Installations</t>
  </si>
  <si>
    <t>INVENTORY SUMMARY</t>
  </si>
  <si>
    <t>15. Physical Ending Georgia Inventory</t>
  </si>
  <si>
    <t>16. Physical Ending Non-Georgia Inventory</t>
  </si>
  <si>
    <t>17. Total Physical Ending Inventory (15 + 16)</t>
  </si>
  <si>
    <t>CALCULATION OF TAX DUE</t>
  </si>
  <si>
    <t>19. Tax Rate</t>
  </si>
  <si>
    <t>20. Tax Due on Sales and Distributions (7 * 19)</t>
  </si>
  <si>
    <t>22. Credit from Return to Manufacturer (9 * 19)</t>
  </si>
  <si>
    <t>24. Tax Due</t>
  </si>
  <si>
    <t>Invoice Date</t>
  </si>
  <si>
    <t>Invoice Number</t>
  </si>
  <si>
    <t>Date Received</t>
  </si>
  <si>
    <t>Purchased From</t>
  </si>
  <si>
    <t>License Number</t>
  </si>
  <si>
    <t>Sold To</t>
  </si>
  <si>
    <t>Returned To</t>
  </si>
  <si>
    <t>Reason</t>
  </si>
  <si>
    <t>Packs of 20's</t>
  </si>
  <si>
    <t>Packs of 25's</t>
  </si>
  <si>
    <t>INVENTORY</t>
  </si>
  <si>
    <t>1. Beginning Inventory</t>
  </si>
  <si>
    <t>2. Received Inventory</t>
  </si>
  <si>
    <t>3. Total Inventory Available (1 + 2)</t>
  </si>
  <si>
    <t>4. Inventory Returned to Manufacturer</t>
  </si>
  <si>
    <t>6. Total Physical Ending Inventory</t>
  </si>
  <si>
    <t>7. Total Accounted Inventory (4 + 5 + 6)</t>
  </si>
  <si>
    <t>9. Cigarette Excise Tax Rate</t>
  </si>
  <si>
    <t>11. Total Tax Due on Cigarette Inventory</t>
  </si>
  <si>
    <t>Credit Memo Number</t>
  </si>
  <si>
    <t>Date Shipped</t>
  </si>
  <si>
    <t>Shipped To Name</t>
  </si>
  <si>
    <t>Shipped to Address</t>
  </si>
  <si>
    <t>Manufacturer</t>
  </si>
  <si>
    <t>GEORGIA TOBACCO RETURN INFORMATION</t>
  </si>
  <si>
    <t>Tax Value</t>
  </si>
  <si>
    <t>CREDITS</t>
  </si>
  <si>
    <t>CALCULATION OF TAX</t>
  </si>
  <si>
    <t>1. Beginning Unstamped Cigarettes Inventory</t>
  </si>
  <si>
    <t>2. Purchased Unstamped Cigarettes</t>
  </si>
  <si>
    <t>3. Previous Month Pending Credits</t>
  </si>
  <si>
    <t>4. Total Inventory (1 + 2 + 3)</t>
  </si>
  <si>
    <t>5. Other State Stamps Used</t>
  </si>
  <si>
    <t>6. Sales to Authorized Military Installations</t>
  </si>
  <si>
    <t>7. Returned to or Not Shipped by Manufacturers</t>
  </si>
  <si>
    <t>8. Unstamped Credits Pending</t>
  </si>
  <si>
    <t>9. Total Ending Unstamped Inventory</t>
  </si>
  <si>
    <t>10. Total Tax Credits (5 + 6 + 7 + 8 + 9)</t>
  </si>
  <si>
    <t>11. Total Taxable Sales (4 - 10)</t>
  </si>
  <si>
    <t>12. Beginning Georgia Cigarette Tax Stamp Inventory</t>
  </si>
  <si>
    <t>13. Total Georgia Cigarette Tax Stamps Purchased</t>
  </si>
  <si>
    <t>14. Total Georgia Cigarette Tax Stamps Possessed (12 + 13)</t>
  </si>
  <si>
    <t>15. Total Ending Inventory</t>
  </si>
  <si>
    <t>16. Georgia Cigarette Tax Stamps Used (14 - 15)</t>
  </si>
  <si>
    <t>2. Other Sales of Inventory to GA Distributors</t>
  </si>
  <si>
    <t>State</t>
  </si>
  <si>
    <t>Beginning Inv</t>
  </si>
  <si>
    <t>Other Products</t>
  </si>
  <si>
    <t>Stamps Used</t>
  </si>
  <si>
    <t>Date Ordered</t>
  </si>
  <si>
    <t>Requisition Number</t>
  </si>
  <si>
    <t>Tax Value of Crd</t>
  </si>
  <si>
    <t>Credit Memo Date</t>
  </si>
  <si>
    <t>Date Returned</t>
  </si>
  <si>
    <t>Military Base</t>
  </si>
  <si>
    <t>Outlet Sold To</t>
  </si>
  <si>
    <t>Sold to Name</t>
  </si>
  <si>
    <t>Sold To Address</t>
  </si>
  <si>
    <t>17. Tax Due (11-16)</t>
  </si>
  <si>
    <t>7. Tax Due (6 - 5)</t>
  </si>
  <si>
    <t>6. Cigarette Sales in Georgia</t>
  </si>
  <si>
    <t>5. Georgia Stamps Used (3 - 4)</t>
  </si>
  <si>
    <t>4. Total Georgia Cigarette Tax Stamps at End of Month (Affixed and Unaffixed)</t>
  </si>
  <si>
    <t>2. Georgia Cigarette Tax Stamps Purchased</t>
  </si>
  <si>
    <t>1. Beginning Georgia Cigarette Tax Stamp Inventory</t>
  </si>
  <si>
    <t>Select Correct Customer Information</t>
  </si>
  <si>
    <t>Purchased Address</t>
  </si>
  <si>
    <t>Yes</t>
  </si>
  <si>
    <t>No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</si>
  <si>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</si>
  <si>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</si>
  <si>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</si>
  <si>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</si>
  <si>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</si>
  <si>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</si>
  <si>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</si>
  <si>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</si>
  <si>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</si>
  <si>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</si>
  <si>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</si>
  <si>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</si>
  <si>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</si>
  <si>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</si>
  <si>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</si>
  <si>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</si>
  <si>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</si>
  <si>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</si>
  <si>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</si>
  <si>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</si>
  <si>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</si>
  <si>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</si>
  <si>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</si>
  <si>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</si>
  <si>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</si>
  <si>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</si>
  <si>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</si>
  <si>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</si>
  <si>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</si>
  <si>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</si>
  <si>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</si>
  <si>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</si>
  <si>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</si>
  <si>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</si>
  <si>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</si>
  <si>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</si>
  <si>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</si>
  <si>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</si>
  <si>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</si>
  <si>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</si>
  <si>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</si>
  <si>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</si>
  <si>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</si>
  <si>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</si>
  <si>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</si>
  <si>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</si>
  <si>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</si>
  <si>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</si>
  <si>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</si>
  <si>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</si>
  <si>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</si>
  <si>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6. Total Product Available (3 + 4 + 5)</t>
  </si>
  <si>
    <t>2. Beginning Non-Georgia Inventory</t>
  </si>
  <si>
    <t>23. Total Tax Due by Category (20 + 21 - 22)</t>
  </si>
  <si>
    <t>1. Sales of Inventory/Samples to GA Licensees with Excise Tax Collected</t>
  </si>
  <si>
    <t>10. Tax on Inventory Discrepancy (8 * 9)</t>
  </si>
  <si>
    <t>GEORGIA CIGARETTE TAX STAMP INVENTORY</t>
  </si>
  <si>
    <t>3. Total Georgia Cigarette Tax Stamps Possessed (1 + 2)</t>
  </si>
  <si>
    <t>Seller License Number</t>
  </si>
  <si>
    <t>Purchaser License Number</t>
  </si>
  <si>
    <t>Sold to Address</t>
  </si>
  <si>
    <t>Total Possessed</t>
  </si>
  <si>
    <t>Ending Stamp Inv</t>
  </si>
  <si>
    <t>Enter Stamp Purchases on Cig Sch B</t>
  </si>
  <si>
    <t>8. Sales of Inventory to GA Distributors or Retailers with Excise Tax Prev. Paid</t>
  </si>
  <si>
    <t>7. Sales of Inventory to GA Distributors or Retailers with Excise Tax Collected</t>
  </si>
  <si>
    <t>9. Return to Manufacturer or Distributor with Excise Tax Prev. Paid</t>
  </si>
  <si>
    <t>Stamps Purchased</t>
  </si>
  <si>
    <t>Cigarettes</t>
  </si>
  <si>
    <t>3. Other Tobacco Tax Rate</t>
  </si>
  <si>
    <t>6. Cigarette Tax Rate</t>
  </si>
  <si>
    <t>4. Tax Due by Category (1 * 3)</t>
  </si>
  <si>
    <t>5. Sales of Cigarette Samples</t>
  </si>
  <si>
    <t>7. Cigarette Tax Due (5 * 6)</t>
  </si>
  <si>
    <t>8. Total Tax Due (7 + 4)</t>
  </si>
  <si>
    <t>OTHER TOBACCO PRODUCTS</t>
  </si>
  <si>
    <t>CIGARETTES</t>
  </si>
  <si>
    <t>TOTAL TAX DUE</t>
  </si>
  <si>
    <t>12. Total Sales and Distributions (7 + 8 + 10 + 11)</t>
  </si>
  <si>
    <t>Vapor Closed Per ML</t>
  </si>
  <si>
    <t>Vapor Open System</t>
  </si>
  <si>
    <t>Vapor Device and Product Wholesale</t>
  </si>
  <si>
    <t>(Rev. 11/10)</t>
  </si>
  <si>
    <t>13a. Calculated Ending Inventory (6 - 12)</t>
  </si>
  <si>
    <t>18a. Inventory Discrepancy (13a - 17)</t>
  </si>
  <si>
    <t>18b. Taxable Inventory Discrepancy (13b - 16)</t>
  </si>
  <si>
    <t>14. Total change in Inventory (13a - 3)</t>
  </si>
  <si>
    <t>21. Tax on Inventory Discrepancy (18b * 19)</t>
  </si>
  <si>
    <t>Location has a Georgia Address?</t>
  </si>
  <si>
    <t>Location is registered as 
a Manufacturer or Importer?</t>
  </si>
  <si>
    <t>13b. Calculated Ending Taxable Inventory (2 + 5 - 7 - 10 - 11)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</si>
</sst>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__"/>
    <numFmt numFmtId="166" formatCode="_(&quot;$&quot;* #,##0.0000_);_(&quot;$&quot;* \(#,##0.0000\);_(&quot;$&quot;* &quot;-&quot;????_);_(@_)"/>
    <numFmt numFmtId="167" formatCode="0_);\(0\)"/>
    <numFmt numFmtId="168" formatCode="&quot;$&quot;#,##0.00"/>
    <numFmt numFmtId="169" formatCode="[$-409]h:mm:ss\ AM/PM"/>
    <numFmt numFmtId="170" formatCode="[$-409]dddd\,\ mmmm\ dd\,\ yyyy"/>
    <numFmt numFmtId="171" formatCode="[$-409]dddd\,\ mmmm\ d\,\ yy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44" fontId="43" fillId="0" borderId="10" xfId="44" applyFont="1" applyBorder="1" applyAlignment="1">
      <alignment vertical="center"/>
    </xf>
    <xf numFmtId="44" fontId="43" fillId="0" borderId="11" xfId="44" applyFont="1" applyBorder="1" applyAlignment="1">
      <alignment vertical="center"/>
    </xf>
    <xf numFmtId="2" fontId="43" fillId="0" borderId="10" xfId="44" applyNumberFormat="1" applyFont="1" applyBorder="1" applyAlignment="1">
      <alignment vertical="center"/>
    </xf>
    <xf numFmtId="2" fontId="43" fillId="0" borderId="12" xfId="59" applyNumberFormat="1" applyFont="1" applyBorder="1" applyAlignment="1">
      <alignment vertical="center"/>
    </xf>
    <xf numFmtId="44" fontId="43" fillId="0" borderId="12" xfId="44" applyFont="1" applyBorder="1" applyAlignment="1">
      <alignment vertical="center"/>
    </xf>
    <xf numFmtId="44" fontId="43" fillId="0" borderId="13" xfId="44" applyFont="1" applyBorder="1" applyAlignment="1">
      <alignment vertical="center"/>
    </xf>
    <xf numFmtId="37" fontId="43" fillId="0" borderId="12" xfId="44" applyNumberFormat="1" applyFont="1" applyBorder="1" applyAlignment="1">
      <alignment vertical="center"/>
    </xf>
    <xf numFmtId="37" fontId="43" fillId="0" borderId="14" xfId="44" applyNumberFormat="1" applyFont="1" applyBorder="1" applyAlignment="1">
      <alignment vertical="center"/>
    </xf>
    <xf numFmtId="37" fontId="43" fillId="0" borderId="13" xfId="44" applyNumberFormat="1" applyFont="1" applyBorder="1" applyAlignment="1">
      <alignment vertical="center"/>
    </xf>
    <xf numFmtId="37" fontId="43" fillId="0" borderId="15" xfId="44" applyNumberFormat="1" applyFont="1" applyBorder="1" applyAlignment="1">
      <alignment vertical="center"/>
    </xf>
    <xf numFmtId="44" fontId="43" fillId="6" borderId="12" xfId="44" applyFont="1" applyFill="1" applyBorder="1" applyAlignment="1" applyProtection="1">
      <alignment vertical="center"/>
      <protection locked="0"/>
    </xf>
    <xf numFmtId="44" fontId="43" fillId="6" borderId="10" xfId="44" applyFont="1" applyFill="1" applyBorder="1" applyAlignment="1" applyProtection="1">
      <alignment vertical="center"/>
      <protection locked="0"/>
    </xf>
    <xf numFmtId="37" fontId="43" fillId="6" borderId="14" xfId="44" applyNumberFormat="1" applyFont="1" applyFill="1" applyBorder="1" applyAlignment="1" applyProtection="1">
      <alignment vertical="center"/>
      <protection locked="0"/>
    </xf>
    <xf numFmtId="37" fontId="43" fillId="6" borderId="12" xfId="44" applyNumberFormat="1" applyFont="1" applyFill="1" applyBorder="1" applyAlignment="1" applyProtection="1">
      <alignment vertical="center"/>
      <protection locked="0"/>
    </xf>
    <xf numFmtId="44" fontId="43" fillId="6" borderId="10" xfId="44" applyNumberFormat="1" applyFont="1" applyFill="1" applyBorder="1" applyAlignment="1" applyProtection="1">
      <alignment vertical="center"/>
      <protection locked="0"/>
    </xf>
    <xf numFmtId="44" fontId="43" fillId="0" borderId="12" xfId="44" applyNumberFormat="1" applyFont="1" applyBorder="1" applyAlignment="1">
      <alignment vertical="center"/>
    </xf>
    <xf numFmtId="44" fontId="43" fillId="0" borderId="10" xfId="44" applyNumberFormat="1" applyFont="1" applyBorder="1" applyAlignment="1">
      <alignment vertical="center"/>
    </xf>
    <xf numFmtId="44" fontId="43" fillId="6" borderId="12" xfId="44" applyNumberFormat="1" applyFont="1" applyFill="1" applyBorder="1" applyAlignment="1" applyProtection="1">
      <alignment vertical="center"/>
      <protection locked="0"/>
    </xf>
    <xf numFmtId="44" fontId="43" fillId="0" borderId="13" xfId="44" applyNumberFormat="1" applyFont="1" applyBorder="1" applyAlignment="1">
      <alignment vertical="center"/>
    </xf>
    <xf numFmtId="44" fontId="43" fillId="0" borderId="11" xfId="44" applyNumberFormat="1" applyFont="1" applyBorder="1" applyAlignment="1">
      <alignment vertical="center"/>
    </xf>
    <xf numFmtId="44" fontId="43" fillId="0" borderId="14" xfId="0" applyNumberFormat="1" applyFont="1" applyBorder="1" applyAlignment="1">
      <alignment vertical="center"/>
    </xf>
    <xf numFmtId="44" fontId="43" fillId="0" borderId="14" xfId="44" applyNumberFormat="1" applyFont="1" applyBorder="1" applyAlignment="1">
      <alignment vertical="center"/>
    </xf>
    <xf numFmtId="44" fontId="44" fillId="0" borderId="16" xfId="0" applyNumberFormat="1" applyFont="1" applyBorder="1" applyAlignment="1">
      <alignment vertical="center"/>
    </xf>
    <xf numFmtId="44" fontId="43" fillId="0" borderId="15" xfId="44" applyNumberFormat="1" applyFont="1" applyBorder="1" applyAlignment="1">
      <alignment vertical="center"/>
    </xf>
    <xf numFmtId="44" fontId="43" fillId="6" borderId="14" xfId="44" applyNumberFormat="1" applyFont="1" applyFill="1" applyBorder="1" applyAlignment="1" applyProtection="1">
      <alignment vertical="center"/>
      <protection locked="0"/>
    </xf>
    <xf numFmtId="2" fontId="43" fillId="0" borderId="10" xfId="59" applyNumberFormat="1" applyFont="1" applyBorder="1" applyAlignment="1" applyProtection="1">
      <alignment vertical="center"/>
      <protection/>
    </xf>
    <xf numFmtId="2" fontId="43" fillId="0" borderId="10" xfId="44" applyNumberFormat="1" applyFont="1" applyBorder="1" applyAlignment="1" applyProtection="1">
      <alignment vertical="center"/>
      <protection/>
    </xf>
    <xf numFmtId="44" fontId="43" fillId="33" borderId="10" xfId="44" applyNumberFormat="1" applyFont="1" applyFill="1" applyBorder="1" applyAlignment="1" applyProtection="1">
      <alignment vertical="center"/>
      <protection/>
    </xf>
    <xf numFmtId="37" fontId="43" fillId="0" borderId="12" xfId="59" applyNumberFormat="1" applyFont="1" applyBorder="1" applyAlignment="1">
      <alignment vertical="center"/>
    </xf>
    <xf numFmtId="37" fontId="43" fillId="0" borderId="14" xfId="59" applyNumberFormat="1" applyFont="1" applyBorder="1" applyAlignment="1">
      <alignment vertical="center"/>
    </xf>
    <xf numFmtId="44" fontId="44" fillId="0" borderId="17" xfId="0" applyNumberFormat="1" applyFont="1" applyBorder="1" applyAlignment="1">
      <alignment vertical="center"/>
    </xf>
    <xf numFmtId="44" fontId="43" fillId="33" borderId="14" xfId="44" applyNumberFormat="1" applyFont="1" applyFill="1" applyBorder="1" applyAlignment="1">
      <alignment vertical="center"/>
    </xf>
    <xf numFmtId="44" fontId="43" fillId="0" borderId="14" xfId="59" applyNumberFormat="1" applyFont="1" applyBorder="1" applyAlignment="1">
      <alignment vertical="center"/>
    </xf>
    <xf numFmtId="44" fontId="43" fillId="6" borderId="14" xfId="0" applyNumberFormat="1" applyFont="1" applyFill="1" applyBorder="1" applyAlignment="1" applyProtection="1">
      <alignment/>
      <protection locked="0"/>
    </xf>
    <xf numFmtId="44" fontId="43" fillId="6" borderId="15" xfId="44" applyNumberFormat="1" applyFont="1" applyFill="1" applyBorder="1" applyAlignment="1" applyProtection="1">
      <alignment vertical="center"/>
      <protection locked="0"/>
    </xf>
    <xf numFmtId="44" fontId="44" fillId="33" borderId="18" xfId="44" applyNumberFormat="1" applyFont="1" applyFill="1" applyBorder="1" applyAlignment="1">
      <alignment vertical="center"/>
    </xf>
    <xf numFmtId="44" fontId="43" fillId="6" borderId="19" xfId="44" applyFont="1" applyFill="1" applyBorder="1" applyAlignment="1" applyProtection="1">
      <alignment vertical="center"/>
      <protection locked="0"/>
    </xf>
    <xf numFmtId="44" fontId="43" fillId="6" borderId="20" xfId="44" applyFont="1" applyFill="1" applyBorder="1" applyAlignment="1" applyProtection="1">
      <alignment vertical="center"/>
      <protection locked="0"/>
    </xf>
    <xf numFmtId="44" fontId="43" fillId="6" borderId="21" xfId="44" applyNumberFormat="1" applyFont="1" applyFill="1" applyBorder="1" applyAlignment="1" applyProtection="1">
      <alignment vertical="center"/>
      <protection locked="0"/>
    </xf>
    <xf numFmtId="37" fontId="43" fillId="6" borderId="19" xfId="44" applyNumberFormat="1" applyFont="1" applyFill="1" applyBorder="1" applyAlignment="1" applyProtection="1">
      <alignment vertical="center"/>
      <protection locked="0"/>
    </xf>
    <xf numFmtId="37" fontId="43" fillId="6" borderId="21" xfId="44" applyNumberFormat="1" applyFont="1" applyFill="1" applyBorder="1" applyAlignment="1" applyProtection="1">
      <alignment vertical="center"/>
      <protection locked="0"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vertical="center"/>
    </xf>
    <xf numFmtId="0" fontId="43" fillId="34" borderId="25" xfId="0" applyFont="1" applyFill="1" applyBorder="1" applyAlignment="1">
      <alignment vertical="center"/>
    </xf>
    <xf numFmtId="0" fontId="43" fillId="34" borderId="26" xfId="0" applyFont="1" applyFill="1" applyBorder="1" applyAlignment="1">
      <alignment vertical="center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0" borderId="19" xfId="0" applyFont="1" applyBorder="1" applyAlignment="1" applyProtection="1">
      <alignment/>
      <protection/>
    </xf>
    <xf numFmtId="0" fontId="43" fillId="6" borderId="21" xfId="0" applyFont="1" applyFill="1" applyBorder="1" applyAlignment="1" applyProtection="1">
      <alignment/>
      <protection locked="0"/>
    </xf>
    <xf numFmtId="0" fontId="43" fillId="0" borderId="13" xfId="0" applyFont="1" applyBorder="1" applyAlignment="1" applyProtection="1">
      <alignment wrapText="1"/>
      <protection/>
    </xf>
    <xf numFmtId="0" fontId="43" fillId="6" borderId="15" xfId="0" applyFont="1" applyFill="1" applyBorder="1" applyAlignment="1" applyProtection="1">
      <alignment/>
      <protection locked="0"/>
    </xf>
    <xf numFmtId="0" fontId="43" fillId="34" borderId="23" xfId="0" applyFont="1" applyFill="1" applyBorder="1" applyAlignment="1" applyProtection="1">
      <alignment horizontal="center" vertical="center"/>
      <protection/>
    </xf>
    <xf numFmtId="0" fontId="43" fillId="34" borderId="18" xfId="0" applyFont="1" applyFill="1" applyBorder="1" applyAlignment="1" applyProtection="1">
      <alignment horizontal="center" vertical="center"/>
      <protection/>
    </xf>
    <xf numFmtId="44" fontId="43" fillId="0" borderId="15" xfId="0" applyNumberFormat="1" applyFont="1" applyBorder="1" applyAlignment="1">
      <alignment/>
    </xf>
    <xf numFmtId="44" fontId="43" fillId="0" borderId="0" xfId="0" applyNumberFormat="1" applyFont="1" applyAlignment="1">
      <alignment/>
    </xf>
    <xf numFmtId="44" fontId="43" fillId="0" borderId="0" xfId="0" applyNumberFormat="1" applyFont="1" applyAlignment="1" applyProtection="1">
      <alignment/>
      <protection locked="0"/>
    </xf>
    <xf numFmtId="44" fontId="44" fillId="0" borderId="18" xfId="0" applyNumberFormat="1" applyFont="1" applyBorder="1" applyAlignment="1">
      <alignment/>
    </xf>
    <xf numFmtId="0" fontId="43" fillId="34" borderId="22" xfId="0" applyFont="1" applyFill="1" applyBorder="1" applyAlignment="1" applyProtection="1">
      <alignment horizontal="center" vertical="center"/>
      <protection/>
    </xf>
    <xf numFmtId="14" fontId="43" fillId="6" borderId="19" xfId="0" applyNumberFormat="1" applyFont="1" applyFill="1" applyBorder="1" applyAlignment="1" applyProtection="1">
      <alignment vertical="center"/>
      <protection locked="0"/>
    </xf>
    <xf numFmtId="0" fontId="43" fillId="6" borderId="20" xfId="0" applyFont="1" applyFill="1" applyBorder="1" applyAlignment="1" applyProtection="1">
      <alignment vertical="center"/>
      <protection locked="0"/>
    </xf>
    <xf numFmtId="14" fontId="43" fillId="6" borderId="20" xfId="0" applyNumberFormat="1" applyFont="1" applyFill="1" applyBorder="1" applyAlignment="1" applyProtection="1">
      <alignment vertical="center"/>
      <protection locked="0"/>
    </xf>
    <xf numFmtId="168" fontId="43" fillId="6" borderId="20" xfId="0" applyNumberFormat="1" applyFont="1" applyFill="1" applyBorder="1" applyAlignment="1" applyProtection="1">
      <alignment vertical="center"/>
      <protection locked="0"/>
    </xf>
    <xf numFmtId="3" fontId="43" fillId="6" borderId="21" xfId="0" applyNumberFormat="1" applyFont="1" applyFill="1" applyBorder="1" applyAlignment="1" applyProtection="1">
      <alignment vertical="center"/>
      <protection locked="0"/>
    </xf>
    <xf numFmtId="14" fontId="43" fillId="6" borderId="12" xfId="0" applyNumberFormat="1" applyFont="1" applyFill="1" applyBorder="1" applyAlignment="1" applyProtection="1">
      <alignment vertical="center"/>
      <protection locked="0"/>
    </xf>
    <xf numFmtId="0" fontId="43" fillId="6" borderId="10" xfId="0" applyFont="1" applyFill="1" applyBorder="1" applyAlignment="1" applyProtection="1">
      <alignment vertical="center"/>
      <protection locked="0"/>
    </xf>
    <xf numFmtId="14" fontId="43" fillId="6" borderId="10" xfId="0" applyNumberFormat="1" applyFont="1" applyFill="1" applyBorder="1" applyAlignment="1" applyProtection="1">
      <alignment vertical="center"/>
      <protection locked="0"/>
    </xf>
    <xf numFmtId="168" fontId="43" fillId="6" borderId="10" xfId="0" applyNumberFormat="1" applyFont="1" applyFill="1" applyBorder="1" applyAlignment="1" applyProtection="1">
      <alignment vertical="center"/>
      <protection locked="0"/>
    </xf>
    <xf numFmtId="3" fontId="43" fillId="6" borderId="14" xfId="0" applyNumberFormat="1" applyFont="1" applyFill="1" applyBorder="1" applyAlignment="1" applyProtection="1">
      <alignment vertical="center"/>
      <protection locked="0"/>
    </xf>
    <xf numFmtId="14" fontId="43" fillId="6" borderId="12" xfId="0" applyNumberFormat="1" applyFont="1" applyFill="1" applyBorder="1" applyAlignment="1" applyProtection="1">
      <alignment/>
      <protection locked="0"/>
    </xf>
    <xf numFmtId="0" fontId="43" fillId="6" borderId="10" xfId="0" applyFont="1" applyFill="1" applyBorder="1" applyAlignment="1" applyProtection="1">
      <alignment/>
      <protection locked="0"/>
    </xf>
    <xf numFmtId="14" fontId="43" fillId="6" borderId="10" xfId="0" applyNumberFormat="1" applyFont="1" applyFill="1" applyBorder="1" applyAlignment="1" applyProtection="1">
      <alignment/>
      <protection locked="0"/>
    </xf>
    <xf numFmtId="168" fontId="43" fillId="6" borderId="10" xfId="0" applyNumberFormat="1" applyFont="1" applyFill="1" applyBorder="1" applyAlignment="1" applyProtection="1">
      <alignment/>
      <protection locked="0"/>
    </xf>
    <xf numFmtId="3" fontId="43" fillId="6" borderId="14" xfId="0" applyNumberFormat="1" applyFont="1" applyFill="1" applyBorder="1" applyAlignment="1" applyProtection="1">
      <alignment/>
      <protection locked="0"/>
    </xf>
    <xf numFmtId="0" fontId="43" fillId="34" borderId="23" xfId="0" applyFont="1" applyFill="1" applyBorder="1" applyAlignment="1" applyProtection="1">
      <alignment horizontal="center"/>
      <protection/>
    </xf>
    <xf numFmtId="168" fontId="43" fillId="6" borderId="20" xfId="0" applyNumberFormat="1" applyFont="1" applyFill="1" applyBorder="1" applyAlignment="1" applyProtection="1">
      <alignment/>
      <protection locked="0"/>
    </xf>
    <xf numFmtId="0" fontId="43" fillId="6" borderId="19" xfId="0" applyFont="1" applyFill="1" applyBorder="1" applyAlignment="1" applyProtection="1">
      <alignment vertical="center"/>
      <protection locked="0"/>
    </xf>
    <xf numFmtId="3" fontId="43" fillId="6" borderId="20" xfId="0" applyNumberFormat="1" applyFont="1" applyFill="1" applyBorder="1" applyAlignment="1" applyProtection="1">
      <alignment vertical="center"/>
      <protection locked="0"/>
    </xf>
    <xf numFmtId="0" fontId="43" fillId="6" borderId="12" xfId="0" applyFont="1" applyFill="1" applyBorder="1" applyAlignment="1" applyProtection="1">
      <alignment vertical="center"/>
      <protection locked="0"/>
    </xf>
    <xf numFmtId="3" fontId="43" fillId="6" borderId="10" xfId="0" applyNumberFormat="1" applyFont="1" applyFill="1" applyBorder="1" applyAlignment="1" applyProtection="1">
      <alignment vertical="center"/>
      <protection locked="0"/>
    </xf>
    <xf numFmtId="0" fontId="43" fillId="6" borderId="12" xfId="0" applyFont="1" applyFill="1" applyBorder="1" applyAlignment="1" applyProtection="1">
      <alignment/>
      <protection locked="0"/>
    </xf>
    <xf numFmtId="3" fontId="43" fillId="6" borderId="10" xfId="0" applyNumberFormat="1" applyFont="1" applyFill="1" applyBorder="1" applyAlignment="1" applyProtection="1">
      <alignment/>
      <protection locked="0"/>
    </xf>
    <xf numFmtId="0" fontId="43" fillId="34" borderId="18" xfId="0" applyFont="1" applyFill="1" applyBorder="1" applyAlignment="1" applyProtection="1">
      <alignment horizontal="center"/>
      <protection/>
    </xf>
    <xf numFmtId="0" fontId="43" fillId="6" borderId="19" xfId="0" applyNumberFormat="1" applyFont="1" applyFill="1" applyBorder="1" applyAlignment="1" applyProtection="1">
      <alignment vertical="center"/>
      <protection locked="0"/>
    </xf>
    <xf numFmtId="168" fontId="43" fillId="33" borderId="20" xfId="0" applyNumberFormat="1" applyFont="1" applyFill="1" applyBorder="1" applyAlignment="1" applyProtection="1">
      <alignment vertical="center"/>
      <protection locked="0"/>
    </xf>
    <xf numFmtId="168" fontId="43" fillId="33" borderId="20" xfId="0" applyNumberFormat="1" applyFont="1" applyFill="1" applyBorder="1" applyAlignment="1" applyProtection="1">
      <alignment vertical="center"/>
      <protection/>
    </xf>
    <xf numFmtId="168" fontId="43" fillId="0" borderId="21" xfId="0" applyNumberFormat="1" applyFont="1" applyFill="1" applyBorder="1" applyAlignment="1" applyProtection="1">
      <alignment/>
      <protection/>
    </xf>
    <xf numFmtId="0" fontId="43" fillId="6" borderId="12" xfId="0" applyNumberFormat="1" applyFont="1" applyFill="1" applyBorder="1" applyAlignment="1" applyProtection="1">
      <alignment vertical="center"/>
      <protection locked="0"/>
    </xf>
    <xf numFmtId="168" fontId="43" fillId="33" borderId="10" xfId="0" applyNumberFormat="1" applyFont="1" applyFill="1" applyBorder="1" applyAlignment="1" applyProtection="1">
      <alignment vertical="center"/>
      <protection locked="0"/>
    </xf>
    <xf numFmtId="168" fontId="43" fillId="33" borderId="10" xfId="0" applyNumberFormat="1" applyFont="1" applyFill="1" applyBorder="1" applyAlignment="1" applyProtection="1">
      <alignment vertical="center"/>
      <protection/>
    </xf>
    <xf numFmtId="168" fontId="43" fillId="0" borderId="14" xfId="0" applyNumberFormat="1" applyFont="1" applyFill="1" applyBorder="1" applyAlignment="1" applyProtection="1">
      <alignment/>
      <protection/>
    </xf>
    <xf numFmtId="0" fontId="43" fillId="6" borderId="13" xfId="0" applyNumberFormat="1" applyFont="1" applyFill="1" applyBorder="1" applyAlignment="1" applyProtection="1">
      <alignment vertical="center"/>
      <protection locked="0"/>
    </xf>
    <xf numFmtId="168" fontId="43" fillId="6" borderId="11" xfId="0" applyNumberFormat="1" applyFont="1" applyFill="1" applyBorder="1" applyAlignment="1" applyProtection="1">
      <alignment vertical="center"/>
      <protection locked="0"/>
    </xf>
    <xf numFmtId="168" fontId="43" fillId="33" borderId="11" xfId="0" applyNumberFormat="1" applyFont="1" applyFill="1" applyBorder="1" applyAlignment="1" applyProtection="1">
      <alignment vertical="center"/>
      <protection locked="0"/>
    </xf>
    <xf numFmtId="168" fontId="43" fillId="33" borderId="11" xfId="0" applyNumberFormat="1" applyFont="1" applyFill="1" applyBorder="1" applyAlignment="1" applyProtection="1">
      <alignment vertical="center"/>
      <protection/>
    </xf>
    <xf numFmtId="168" fontId="43" fillId="6" borderId="11" xfId="0" applyNumberFormat="1" applyFont="1" applyFill="1" applyBorder="1" applyAlignment="1" applyProtection="1">
      <alignment/>
      <protection locked="0"/>
    </xf>
    <xf numFmtId="168" fontId="43" fillId="0" borderId="15" xfId="0" applyNumberFormat="1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3" fillId="0" borderId="0" xfId="0" applyFont="1" applyFill="1" applyAlignment="1" applyProtection="1">
      <alignment/>
      <protection/>
    </xf>
    <xf numFmtId="165" fontId="43" fillId="6" borderId="19" xfId="0" applyNumberFormat="1" applyFont="1" applyFill="1" applyBorder="1" applyAlignment="1" applyProtection="1">
      <alignment vertical="center"/>
      <protection locked="0"/>
    </xf>
    <xf numFmtId="168" fontId="43" fillId="6" borderId="21" xfId="0" applyNumberFormat="1" applyFont="1" applyFill="1" applyBorder="1" applyAlignment="1" applyProtection="1">
      <alignment vertical="center"/>
      <protection locked="0"/>
    </xf>
    <xf numFmtId="168" fontId="43" fillId="6" borderId="14" xfId="0" applyNumberFormat="1" applyFont="1" applyFill="1" applyBorder="1" applyAlignment="1" applyProtection="1">
      <alignment vertical="center"/>
      <protection locked="0"/>
    </xf>
    <xf numFmtId="168" fontId="43" fillId="6" borderId="14" xfId="0" applyNumberFormat="1" applyFont="1" applyFill="1" applyBorder="1" applyAlignment="1" applyProtection="1">
      <alignment/>
      <protection locked="0"/>
    </xf>
    <xf numFmtId="0" fontId="43" fillId="6" borderId="21" xfId="0" applyFont="1" applyFill="1" applyBorder="1" applyAlignment="1" applyProtection="1">
      <alignment vertical="center"/>
      <protection locked="0"/>
    </xf>
    <xf numFmtId="0" fontId="43" fillId="6" borderId="14" xfId="0" applyFont="1" applyFill="1" applyBorder="1" applyAlignment="1" applyProtection="1">
      <alignment vertical="center"/>
      <protection locked="0"/>
    </xf>
    <xf numFmtId="0" fontId="43" fillId="6" borderId="14" xfId="0" applyFont="1" applyFill="1" applyBorder="1" applyAlignment="1" applyProtection="1">
      <alignment/>
      <protection locked="0"/>
    </xf>
    <xf numFmtId="14" fontId="43" fillId="6" borderId="21" xfId="0" applyNumberFormat="1" applyFont="1" applyFill="1" applyBorder="1" applyAlignment="1" applyProtection="1">
      <alignment vertical="center"/>
      <protection locked="0"/>
    </xf>
    <xf numFmtId="14" fontId="43" fillId="6" borderId="14" xfId="0" applyNumberFormat="1" applyFont="1" applyFill="1" applyBorder="1" applyAlignment="1" applyProtection="1">
      <alignment vertical="center"/>
      <protection locked="0"/>
    </xf>
    <xf numFmtId="14" fontId="43" fillId="6" borderId="14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168" fontId="43" fillId="6" borderId="21" xfId="0" applyNumberFormat="1" applyFont="1" applyFill="1" applyBorder="1" applyAlignment="1" applyProtection="1">
      <alignment/>
      <protection locked="0"/>
    </xf>
    <xf numFmtId="37" fontId="43" fillId="6" borderId="21" xfId="0" applyNumberFormat="1" applyFont="1" applyFill="1" applyBorder="1" applyAlignment="1" applyProtection="1">
      <alignment vertical="center"/>
      <protection locked="0"/>
    </xf>
    <xf numFmtId="37" fontId="43" fillId="6" borderId="14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/>
      <protection/>
    </xf>
    <xf numFmtId="49" fontId="43" fillId="34" borderId="23" xfId="0" applyNumberFormat="1" applyFont="1" applyFill="1" applyBorder="1" applyAlignment="1" applyProtection="1">
      <alignment horizontal="center" vertical="center"/>
      <protection/>
    </xf>
    <xf numFmtId="49" fontId="43" fillId="6" borderId="20" xfId="0" applyNumberFormat="1" applyFont="1" applyFill="1" applyBorder="1" applyAlignment="1" applyProtection="1">
      <alignment vertical="center"/>
      <protection locked="0"/>
    </xf>
    <xf numFmtId="49" fontId="43" fillId="6" borderId="10" xfId="0" applyNumberFormat="1" applyFont="1" applyFill="1" applyBorder="1" applyAlignment="1" applyProtection="1">
      <alignment vertical="center"/>
      <protection locked="0"/>
    </xf>
    <xf numFmtId="49" fontId="43" fillId="6" borderId="10" xfId="0" applyNumberFormat="1" applyFont="1" applyFill="1" applyBorder="1" applyAlignment="1" applyProtection="1">
      <alignment/>
      <protection locked="0"/>
    </xf>
    <xf numFmtId="0" fontId="43" fillId="34" borderId="22" xfId="0" applyFont="1" applyFill="1" applyBorder="1" applyAlignment="1" applyProtection="1">
      <alignment horizontal="center" vertical="center"/>
      <protection/>
    </xf>
    <xf numFmtId="166" fontId="43" fillId="0" borderId="14" xfId="44" applyNumberFormat="1" applyFont="1" applyBorder="1" applyAlignment="1">
      <alignment vertical="center"/>
    </xf>
    <xf numFmtId="0" fontId="43" fillId="34" borderId="23" xfId="0" applyFont="1" applyFill="1" applyBorder="1" applyAlignment="1" applyProtection="1">
      <alignment horizontal="center" vertical="center"/>
      <protection/>
    </xf>
    <xf numFmtId="0" fontId="43" fillId="0" borderId="0" xfId="59" applyNumberFormat="1" applyFont="1" applyBorder="1" applyAlignment="1" applyProtection="1">
      <alignment vertical="center"/>
      <protection/>
    </xf>
    <xf numFmtId="0" fontId="43" fillId="0" borderId="0" xfId="44" applyNumberFormat="1" applyFont="1" applyBorder="1" applyAlignment="1" applyProtection="1">
      <alignment vertical="center"/>
      <protection/>
    </xf>
    <xf numFmtId="37" fontId="43" fillId="33" borderId="14" xfId="44" applyNumberFormat="1" applyFont="1" applyFill="1" applyBorder="1" applyAlignment="1" applyProtection="1">
      <alignment vertical="center"/>
      <protection/>
    </xf>
    <xf numFmtId="0" fontId="43" fillId="34" borderId="25" xfId="0" applyFont="1" applyFill="1" applyBorder="1" applyAlignment="1" applyProtection="1">
      <alignment horizontal="center" vertical="center"/>
      <protection/>
    </xf>
    <xf numFmtId="0" fontId="43" fillId="34" borderId="26" xfId="0" applyFont="1" applyFill="1" applyBorder="1" applyAlignment="1" applyProtection="1">
      <alignment horizontal="center" vertical="center"/>
      <protection/>
    </xf>
    <xf numFmtId="44" fontId="43" fillId="0" borderId="27" xfId="44" applyFont="1" applyBorder="1" applyAlignment="1" applyProtection="1">
      <alignment vertical="center"/>
      <protection/>
    </xf>
    <xf numFmtId="44" fontId="43" fillId="0" borderId="28" xfId="44" applyFont="1" applyBorder="1" applyAlignment="1" applyProtection="1">
      <alignment vertical="center"/>
      <protection/>
    </xf>
    <xf numFmtId="0" fontId="43" fillId="34" borderId="29" xfId="0" applyFont="1" applyFill="1" applyBorder="1" applyAlignment="1" applyProtection="1">
      <alignment horizontal="center" vertical="center"/>
      <protection/>
    </xf>
    <xf numFmtId="44" fontId="43" fillId="0" borderId="17" xfId="44" applyNumberFormat="1" applyFont="1" applyBorder="1" applyAlignment="1" applyProtection="1">
      <alignment vertical="center"/>
      <protection/>
    </xf>
    <xf numFmtId="44" fontId="44" fillId="0" borderId="17" xfId="44" applyNumberFormat="1" applyFont="1" applyBorder="1" applyAlignment="1" applyProtection="1">
      <alignment vertical="center"/>
      <protection/>
    </xf>
    <xf numFmtId="164" fontId="43" fillId="0" borderId="30" xfId="0" applyNumberFormat="1" applyFont="1" applyBorder="1" applyAlignment="1" applyProtection="1">
      <alignment vertical="center"/>
      <protection/>
    </xf>
    <xf numFmtId="3" fontId="43" fillId="6" borderId="30" xfId="0" applyNumberFormat="1" applyFont="1" applyFill="1" applyBorder="1" applyAlignment="1" applyProtection="1">
      <alignment vertical="center"/>
      <protection locked="0"/>
    </xf>
    <xf numFmtId="0" fontId="43" fillId="34" borderId="25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44" fontId="43" fillId="0" borderId="14" xfId="44" applyFont="1" applyBorder="1" applyAlignment="1">
      <alignment vertical="center"/>
    </xf>
    <xf numFmtId="44" fontId="43" fillId="0" borderId="15" xfId="44" applyFont="1" applyBorder="1" applyAlignment="1">
      <alignment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31" xfId="0" applyFont="1" applyFill="1" applyBorder="1" applyAlignment="1" applyProtection="1">
      <alignment horizontal="center" vertical="center"/>
      <protection/>
    </xf>
    <xf numFmtId="0" fontId="43" fillId="34" borderId="32" xfId="0" applyFont="1" applyFill="1" applyBorder="1" applyAlignment="1" applyProtection="1">
      <alignment horizontal="center" vertical="center"/>
      <protection/>
    </xf>
    <xf numFmtId="49" fontId="43" fillId="34" borderId="32" xfId="0" applyNumberFormat="1" applyFont="1" applyFill="1" applyBorder="1" applyAlignment="1" applyProtection="1">
      <alignment horizontal="center" vertical="center"/>
      <protection/>
    </xf>
    <xf numFmtId="1" fontId="43" fillId="34" borderId="33" xfId="0" applyNumberFormat="1" applyFont="1" applyFill="1" applyBorder="1" applyAlignment="1" applyProtection="1">
      <alignment horizontal="center" vertical="center"/>
      <protection/>
    </xf>
    <xf numFmtId="1" fontId="43" fillId="34" borderId="33" xfId="0" applyNumberFormat="1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4" fontId="43" fillId="6" borderId="10" xfId="0" applyNumberFormat="1" applyFont="1" applyFill="1" applyBorder="1" applyAlignment="1" applyProtection="1">
      <alignment vertical="center"/>
      <protection locked="0"/>
    </xf>
    <xf numFmtId="4" fontId="43" fillId="6" borderId="10" xfId="0" applyNumberFormat="1" applyFont="1" applyFill="1" applyBorder="1" applyAlignment="1" applyProtection="1">
      <alignment/>
      <protection locked="0"/>
    </xf>
    <xf numFmtId="0" fontId="43" fillId="34" borderId="31" xfId="0" applyFont="1" applyFill="1" applyBorder="1" applyAlignment="1" applyProtection="1">
      <alignment horizontal="center"/>
      <protection/>
    </xf>
    <xf numFmtId="0" fontId="43" fillId="34" borderId="32" xfId="0" applyFont="1" applyFill="1" applyBorder="1" applyAlignment="1" applyProtection="1">
      <alignment horizontal="center"/>
      <protection/>
    </xf>
    <xf numFmtId="49" fontId="43" fillId="34" borderId="32" xfId="0" applyNumberFormat="1" applyFont="1" applyFill="1" applyBorder="1" applyAlignment="1" applyProtection="1">
      <alignment horizontal="center"/>
      <protection/>
    </xf>
    <xf numFmtId="1" fontId="43" fillId="34" borderId="33" xfId="0" applyNumberFormat="1" applyFont="1" applyFill="1" applyBorder="1" applyAlignment="1" applyProtection="1">
      <alignment horizontal="center"/>
      <protection/>
    </xf>
    <xf numFmtId="39" fontId="43" fillId="33" borderId="14" xfId="44" applyNumberFormat="1" applyFont="1" applyFill="1" applyBorder="1" applyAlignment="1" applyProtection="1">
      <alignment vertical="center"/>
      <protection/>
    </xf>
    <xf numFmtId="39" fontId="43" fillId="6" borderId="21" xfId="0" applyNumberFormat="1" applyFont="1" applyFill="1" applyBorder="1" applyAlignment="1" applyProtection="1">
      <alignment vertical="center"/>
      <protection locked="0"/>
    </xf>
    <xf numFmtId="39" fontId="43" fillId="6" borderId="14" xfId="0" applyNumberFormat="1" applyFont="1" applyFill="1" applyBorder="1" applyAlignment="1" applyProtection="1">
      <alignment vertical="center"/>
      <protection locked="0"/>
    </xf>
    <xf numFmtId="39" fontId="43" fillId="0" borderId="14" xfId="44" applyNumberFormat="1" applyFont="1" applyBorder="1" applyAlignment="1">
      <alignment vertical="center"/>
    </xf>
    <xf numFmtId="39" fontId="43" fillId="0" borderId="15" xfId="44" applyNumberFormat="1" applyFont="1" applyBorder="1" applyAlignment="1">
      <alignment vertical="center"/>
    </xf>
    <xf numFmtId="44" fontId="43" fillId="0" borderId="34" xfId="44" applyNumberFormat="1" applyFont="1" applyBorder="1" applyAlignment="1">
      <alignment vertical="center"/>
    </xf>
    <xf numFmtId="44" fontId="43" fillId="0" borderId="35" xfId="44" applyNumberFormat="1" applyFont="1" applyBorder="1" applyAlignment="1">
      <alignment vertical="center"/>
    </xf>
    <xf numFmtId="44" fontId="43" fillId="0" borderId="36" xfId="44" applyNumberFormat="1" applyFont="1" applyBorder="1" applyAlignment="1">
      <alignment vertical="center"/>
    </xf>
    <xf numFmtId="37" fontId="43" fillId="0" borderId="37" xfId="44" applyNumberFormat="1" applyFont="1" applyBorder="1" applyAlignment="1">
      <alignment vertical="center"/>
    </xf>
    <xf numFmtId="39" fontId="43" fillId="0" borderId="37" xfId="44" applyNumberFormat="1" applyFont="1" applyBorder="1" applyAlignment="1">
      <alignment vertical="center"/>
    </xf>
    <xf numFmtId="44" fontId="43" fillId="0" borderId="36" xfId="44" applyFont="1" applyBorder="1" applyAlignment="1">
      <alignment vertical="center"/>
    </xf>
    <xf numFmtId="0" fontId="45" fillId="0" borderId="0" xfId="0" applyFont="1" applyAlignment="1" applyProtection="1">
      <alignment horizontal="center" vertical="center" wrapText="1"/>
      <protection/>
    </xf>
    <xf numFmtId="0" fontId="44" fillId="0" borderId="38" xfId="0" applyFont="1" applyBorder="1" applyAlignment="1" applyProtection="1">
      <alignment horizontal="center"/>
      <protection/>
    </xf>
    <xf numFmtId="0" fontId="44" fillId="0" borderId="39" xfId="0" applyFont="1" applyBorder="1" applyAlignment="1" applyProtection="1">
      <alignment horizontal="center"/>
      <protection/>
    </xf>
    <xf numFmtId="0" fontId="43" fillId="0" borderId="13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34" borderId="40" xfId="0" applyFont="1" applyFill="1" applyBorder="1" applyAlignment="1">
      <alignment horizontal="center" vertical="center"/>
    </xf>
    <xf numFmtId="0" fontId="43" fillId="34" borderId="41" xfId="0" applyFont="1" applyFill="1" applyBorder="1" applyAlignment="1">
      <alignment horizontal="center" vertical="center"/>
    </xf>
    <xf numFmtId="0" fontId="43" fillId="34" borderId="42" xfId="0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6" fillId="0" borderId="12" xfId="53" applyFont="1" applyBorder="1" applyAlignment="1" applyProtection="1">
      <alignment vertical="center"/>
      <protection/>
    </xf>
    <xf numFmtId="0" fontId="46" fillId="0" borderId="10" xfId="53" applyFont="1" applyBorder="1" applyAlignment="1" applyProtection="1">
      <alignment vertical="center"/>
      <protection/>
    </xf>
    <xf numFmtId="0" fontId="46" fillId="0" borderId="14" xfId="53" applyFont="1" applyBorder="1" applyAlignment="1" applyProtection="1">
      <alignment vertical="center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3" fillId="0" borderId="38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3" fillId="0" borderId="47" xfId="0" applyFont="1" applyBorder="1" applyAlignment="1">
      <alignment vertical="center"/>
    </xf>
    <xf numFmtId="0" fontId="43" fillId="34" borderId="38" xfId="0" applyFont="1" applyFill="1" applyBorder="1" applyAlignment="1">
      <alignment horizontal="center" vertical="center"/>
    </xf>
    <xf numFmtId="0" fontId="43" fillId="34" borderId="44" xfId="0" applyFont="1" applyFill="1" applyBorder="1" applyAlignment="1">
      <alignment horizontal="center" vertical="center"/>
    </xf>
    <xf numFmtId="0" fontId="43" fillId="34" borderId="39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48" xfId="0" applyFont="1" applyBorder="1" applyAlignment="1" applyProtection="1">
      <alignment/>
      <protection/>
    </xf>
    <xf numFmtId="0" fontId="43" fillId="0" borderId="43" xfId="0" applyFont="1" applyBorder="1" applyAlignment="1" applyProtection="1">
      <alignment/>
      <protection/>
    </xf>
    <xf numFmtId="0" fontId="43" fillId="0" borderId="49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3" fillId="0" borderId="50" xfId="0" applyFont="1" applyBorder="1" applyAlignment="1" applyProtection="1">
      <alignment/>
      <protection/>
    </xf>
    <xf numFmtId="0" fontId="43" fillId="0" borderId="51" xfId="0" applyFont="1" applyBorder="1" applyAlignment="1" applyProtection="1">
      <alignment/>
      <protection/>
    </xf>
    <xf numFmtId="0" fontId="43" fillId="0" borderId="52" xfId="0" applyFont="1" applyBorder="1" applyAlignment="1" applyProtection="1">
      <alignment/>
      <protection/>
    </xf>
    <xf numFmtId="0" fontId="43" fillId="34" borderId="24" xfId="0" applyFont="1" applyFill="1" applyBorder="1" applyAlignment="1" applyProtection="1">
      <alignment horizontal="center" vertical="center"/>
      <protection/>
    </xf>
    <xf numFmtId="0" fontId="43" fillId="34" borderId="25" xfId="0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53" xfId="0" applyFont="1" applyBorder="1" applyAlignment="1" applyProtection="1">
      <alignment/>
      <protection/>
    </xf>
    <xf numFmtId="0" fontId="43" fillId="0" borderId="27" xfId="0" applyFont="1" applyBorder="1" applyAlignment="1" applyProtection="1">
      <alignment/>
      <protection/>
    </xf>
    <xf numFmtId="0" fontId="43" fillId="34" borderId="54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vertical="center"/>
      <protection/>
    </xf>
    <xf numFmtId="0" fontId="43" fillId="34" borderId="55" xfId="0" applyFont="1" applyFill="1" applyBorder="1" applyAlignment="1" applyProtection="1">
      <alignment horizontal="center" vertical="center"/>
      <protection/>
    </xf>
    <xf numFmtId="0" fontId="43" fillId="34" borderId="44" xfId="0" applyFont="1" applyFill="1" applyBorder="1" applyAlignment="1" applyProtection="1">
      <alignment horizontal="center" vertical="center"/>
      <protection/>
    </xf>
    <xf numFmtId="0" fontId="43" fillId="34" borderId="56" xfId="0" applyFont="1" applyFill="1" applyBorder="1" applyAlignment="1" applyProtection="1">
      <alignment horizontal="center" vertical="center"/>
      <protection/>
    </xf>
    <xf numFmtId="0" fontId="43" fillId="0" borderId="50" xfId="0" applyFont="1" applyBorder="1" applyAlignment="1">
      <alignment/>
    </xf>
    <xf numFmtId="0" fontId="43" fillId="0" borderId="51" xfId="0" applyFont="1" applyBorder="1" applyAlignment="1">
      <alignment/>
    </xf>
    <xf numFmtId="0" fontId="43" fillId="0" borderId="52" xfId="0" applyFont="1" applyBorder="1" applyAlignment="1">
      <alignment/>
    </xf>
    <xf numFmtId="0" fontId="43" fillId="0" borderId="45" xfId="0" applyFont="1" applyBorder="1" applyAlignment="1">
      <alignment/>
    </xf>
    <xf numFmtId="0" fontId="43" fillId="0" borderId="46" xfId="0" applyFont="1" applyBorder="1" applyAlignment="1">
      <alignment/>
    </xf>
    <xf numFmtId="0" fontId="43" fillId="0" borderId="47" xfId="0" applyFont="1" applyBorder="1" applyAlignment="1">
      <alignment/>
    </xf>
    <xf numFmtId="0" fontId="35" fillId="0" borderId="12" xfId="53" applyBorder="1" applyAlignment="1" applyProtection="1">
      <alignment vertical="center"/>
      <protection/>
    </xf>
    <xf numFmtId="0" fontId="35" fillId="0" borderId="10" xfId="53" applyBorder="1" applyAlignment="1" applyProtection="1">
      <alignment vertical="center"/>
      <protection/>
    </xf>
    <xf numFmtId="0" fontId="35" fillId="0" borderId="14" xfId="53" applyBorder="1" applyAlignment="1" applyProtection="1">
      <alignment vertical="center"/>
      <protection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/>
    </xf>
    <xf numFmtId="0" fontId="46" fillId="0" borderId="12" xfId="53" applyFont="1" applyBorder="1" applyAlignment="1" applyProtection="1">
      <alignment/>
      <protection/>
    </xf>
    <xf numFmtId="0" fontId="46" fillId="0" borderId="10" xfId="53" applyFont="1" applyBorder="1" applyAlignment="1" applyProtection="1">
      <alignment/>
      <protection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6" fillId="0" borderId="13" xfId="53" applyFont="1" applyBorder="1" applyAlignment="1" applyProtection="1">
      <alignment/>
      <protection/>
    </xf>
    <xf numFmtId="0" fontId="46" fillId="0" borderId="11" xfId="53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43" xfId="0" applyFont="1" applyBorder="1" applyAlignment="1" applyProtection="1">
      <alignment horizontal="center" vertical="center"/>
      <protection/>
    </xf>
    <xf numFmtId="0" fontId="45" fillId="0" borderId="43" xfId="0" applyFont="1" applyBorder="1" applyAlignment="1" applyProtection="1">
      <alignment horizontal="center" vertical="center" wrapText="1"/>
      <protection/>
    </xf>
    <xf numFmtId="0" fontId="46" fillId="0" borderId="0" xfId="53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solid"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5.7109375" style="50" customWidth="1"/>
    <col min="2" max="2" width="33.8515625" style="50" customWidth="1"/>
    <col min="3" max="6" width="15.7109375" style="50" customWidth="1"/>
    <col min="7" max="8" width="15.7109375" style="50" hidden="1" customWidth="1"/>
    <col min="9" max="9" width="15.7109375" style="50" customWidth="1"/>
    <col min="10" max="11" width="15.7109375" style="50" hidden="1" customWidth="1"/>
    <col min="12" max="16384" width="9.00390625" style="50" customWidth="1"/>
  </cols>
  <sheetData>
    <row r="1" ht="15" customHeight="1"/>
    <row r="2" spans="2:8" ht="15" customHeight="1">
      <c r="B2" s="166" t="s">
        <v>44</v>
      </c>
      <c r="C2" s="166"/>
      <c r="D2" s="166"/>
      <c r="E2" s="166"/>
      <c r="F2" s="166"/>
      <c r="G2" s="166"/>
      <c r="H2" s="166"/>
    </row>
    <row r="3" spans="2:8" ht="15" customHeight="1">
      <c r="B3" s="166"/>
      <c r="C3" s="166"/>
      <c r="D3" s="166"/>
      <c r="E3" s="166"/>
      <c r="F3" s="166"/>
      <c r="G3" s="166"/>
      <c r="H3" s="166"/>
    </row>
    <row r="4" spans="2:8" ht="15" customHeight="1">
      <c r="B4" s="166"/>
      <c r="C4" s="166"/>
      <c r="D4" s="166"/>
      <c r="E4" s="166"/>
      <c r="F4" s="166"/>
      <c r="G4" s="166"/>
      <c r="H4" s="166"/>
    </row>
    <row r="5" spans="6:11" ht="15" customHeight="1" thickBot="1">
      <c r="F5" s="118" t="s">
        <v>171</v>
      </c>
      <c r="J5" s="50" t="s">
        <v>87</v>
      </c>
      <c r="K5" s="50" t="s">
        <v>88</v>
      </c>
    </row>
    <row r="6" spans="2:11" ht="15" customHeight="1" thickBot="1" thickTop="1">
      <c r="B6" s="167" t="s">
        <v>85</v>
      </c>
      <c r="C6" s="168"/>
      <c r="D6" s="51"/>
      <c r="E6" s="51"/>
      <c r="F6" s="51"/>
      <c r="J6" s="50" t="s">
        <v>88</v>
      </c>
      <c r="K6" s="50" t="s">
        <v>87</v>
      </c>
    </row>
    <row r="7" spans="2:3" ht="15" customHeight="1" thickTop="1">
      <c r="B7" s="52" t="s">
        <v>177</v>
      </c>
      <c r="C7" s="53"/>
    </row>
    <row r="8" spans="2:3" ht="25.5" thickBot="1">
      <c r="B8" s="54" t="s">
        <v>178</v>
      </c>
      <c r="C8" s="55"/>
    </row>
    <row r="9" ht="12.75" thickTop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 password="DC54" sheet="1" objects="1" scenarios="1" selectLockedCells="1"/>
  <mergeCells count="2">
    <mergeCell ref="B2:H4"/>
    <mergeCell ref="B6:C6"/>
  </mergeCells>
  <dataValidations count="2">
    <dataValidation type="list" allowBlank="1" showInputMessage="1" showErrorMessage="1" error="Select Yes or No" sqref="C7">
      <formula1>$J$5:$J$6</formula1>
    </dataValidation>
    <dataValidation type="list" allowBlank="1" showInputMessage="1" showErrorMessage="1" error="Select Yes or No" sqref="C8">
      <formula1>$K$5:$K$6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34">
      <selection activeCell="A113" sqref="A113"/>
    </sheetView>
  </sheetViews>
  <sheetFormatPr defaultColWidth="9.140625" defaultRowHeight="15"/>
  <cols>
    <col min="1" max="1" width="15.7109375" style="75" customWidth="1"/>
    <col min="2" max="2" width="15.7109375" style="74" customWidth="1"/>
    <col min="3" max="3" width="15.7109375" style="75" customWidth="1"/>
    <col min="4" max="5" width="30.7109375" style="74" customWidth="1"/>
    <col min="6" max="8" width="15.7109375" style="76" customWidth="1"/>
    <col min="9" max="9" width="15.7109375" style="85" customWidth="1"/>
    <col min="10" max="10" width="18.7109375" style="150" bestFit="1" customWidth="1"/>
    <col min="11" max="11" width="17.57421875" style="76" bestFit="1" customWidth="1"/>
    <col min="12" max="12" width="32.00390625" style="76" bestFit="1" customWidth="1"/>
    <col min="13" max="13" width="0" style="1" hidden="1" customWidth="1"/>
    <col min="14" max="16384" width="9.00390625" style="1" customWidth="1"/>
  </cols>
  <sheetData>
    <row r="1" spans="1:12" ht="15" customHeight="1">
      <c r="A1" s="239" t="str">
        <f>IF(M7,"Not Valid for Selection on Information Tab","RETURN TO MANUFACTURER OR DISTRIBUTOR WITH EXCISE TAX PREV. PAID")</f>
        <v>Not Valid for Selection on Information Tab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 customHeight="1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ht="15" customHeight="1" thickTop="1">
      <c r="A6" s="143" t="s">
        <v>20</v>
      </c>
      <c r="B6" s="144" t="s">
        <v>21</v>
      </c>
      <c r="C6" s="144" t="s">
        <v>40</v>
      </c>
      <c r="D6" s="144" t="s">
        <v>26</v>
      </c>
      <c r="E6" s="144" t="s">
        <v>27</v>
      </c>
      <c r="F6" s="144" t="s">
        <v>1</v>
      </c>
      <c r="G6" s="144" t="s">
        <v>2</v>
      </c>
      <c r="H6" s="144" t="s">
        <v>3</v>
      </c>
      <c r="I6" s="146" t="s">
        <v>4</v>
      </c>
      <c r="J6" s="147" t="s">
        <v>168</v>
      </c>
      <c r="K6" s="148" t="s">
        <v>169</v>
      </c>
      <c r="L6" s="148" t="s">
        <v>170</v>
      </c>
    </row>
    <row r="7" spans="1:13" ht="15" customHeight="1">
      <c r="A7" s="70"/>
      <c r="B7" s="69"/>
      <c r="C7" s="70"/>
      <c r="D7" s="69"/>
      <c r="E7" s="69"/>
      <c r="F7" s="71"/>
      <c r="G7" s="71"/>
      <c r="H7" s="71"/>
      <c r="I7" s="83"/>
      <c r="J7" s="149"/>
      <c r="K7" s="71"/>
      <c r="L7" s="71"/>
      <c r="M7" s="1" t="b">
        <f>OR(Information!C8&lt;&gt;"No",Information!C7="")</f>
        <v>1</v>
      </c>
    </row>
    <row r="8" spans="1:12" ht="15" customHeight="1">
      <c r="A8" s="70"/>
      <c r="B8" s="69"/>
      <c r="C8" s="70"/>
      <c r="D8" s="69"/>
      <c r="E8" s="69"/>
      <c r="F8" s="71"/>
      <c r="G8" s="71"/>
      <c r="H8" s="71"/>
      <c r="I8" s="83"/>
      <c r="J8" s="149"/>
      <c r="K8" s="71"/>
      <c r="L8" s="71"/>
    </row>
    <row r="9" spans="1:12" ht="15" customHeight="1">
      <c r="A9" s="70"/>
      <c r="B9" s="69"/>
      <c r="C9" s="70"/>
      <c r="D9" s="69"/>
      <c r="E9" s="69"/>
      <c r="F9" s="71"/>
      <c r="G9" s="71"/>
      <c r="H9" s="71"/>
      <c r="I9" s="83"/>
      <c r="J9" s="149"/>
      <c r="K9" s="71"/>
      <c r="L9" s="71"/>
    </row>
    <row r="10" spans="1:12" ht="15" customHeight="1">
      <c r="A10" s="70"/>
      <c r="B10" s="69"/>
      <c r="C10" s="70"/>
      <c r="D10" s="69"/>
      <c r="E10" s="69"/>
      <c r="F10" s="71"/>
      <c r="G10" s="71"/>
      <c r="H10" s="71"/>
      <c r="I10" s="83"/>
      <c r="J10" s="149"/>
      <c r="K10" s="71"/>
      <c r="L10" s="71"/>
    </row>
    <row r="11" spans="1:12" ht="15" customHeight="1">
      <c r="A11" s="70"/>
      <c r="B11" s="69"/>
      <c r="C11" s="70"/>
      <c r="D11" s="69"/>
      <c r="E11" s="69"/>
      <c r="F11" s="71"/>
      <c r="G11" s="71"/>
      <c r="H11" s="71"/>
      <c r="I11" s="83"/>
      <c r="J11" s="149"/>
      <c r="K11" s="71"/>
      <c r="L11" s="71"/>
    </row>
    <row r="12" spans="1:12" ht="15" customHeight="1">
      <c r="A12" s="70"/>
      <c r="B12" s="69"/>
      <c r="C12" s="70"/>
      <c r="D12" s="69"/>
      <c r="E12" s="69"/>
      <c r="F12" s="71"/>
      <c r="G12" s="71"/>
      <c r="H12" s="71"/>
      <c r="I12" s="83"/>
      <c r="J12" s="149"/>
      <c r="K12" s="71"/>
      <c r="L12" s="71"/>
    </row>
    <row r="13" spans="1:12" ht="15" customHeight="1">
      <c r="A13" s="70"/>
      <c r="B13" s="69"/>
      <c r="C13" s="70"/>
      <c r="D13" s="69"/>
      <c r="E13" s="69"/>
      <c r="F13" s="71"/>
      <c r="G13" s="71"/>
      <c r="H13" s="71"/>
      <c r="I13" s="83"/>
      <c r="J13" s="149"/>
      <c r="K13" s="71"/>
      <c r="L13" s="71"/>
    </row>
    <row r="14" spans="1:12" ht="15" customHeight="1">
      <c r="A14" s="70"/>
      <c r="B14" s="69"/>
      <c r="C14" s="70"/>
      <c r="D14" s="69"/>
      <c r="E14" s="69"/>
      <c r="F14" s="71"/>
      <c r="G14" s="71"/>
      <c r="H14" s="71"/>
      <c r="I14" s="83"/>
      <c r="J14" s="149"/>
      <c r="K14" s="71"/>
      <c r="L14" s="71"/>
    </row>
    <row r="15" spans="1:12" ht="15" customHeight="1">
      <c r="A15" s="70"/>
      <c r="B15" s="69"/>
      <c r="C15" s="70"/>
      <c r="D15" s="69"/>
      <c r="E15" s="69"/>
      <c r="F15" s="71"/>
      <c r="G15" s="71"/>
      <c r="H15" s="71"/>
      <c r="I15" s="83"/>
      <c r="J15" s="149"/>
      <c r="K15" s="71"/>
      <c r="L15" s="71"/>
    </row>
    <row r="16" spans="1:12" ht="15" customHeight="1">
      <c r="A16" s="70"/>
      <c r="B16" s="69"/>
      <c r="C16" s="70"/>
      <c r="D16" s="69"/>
      <c r="E16" s="69"/>
      <c r="F16" s="71"/>
      <c r="G16" s="71"/>
      <c r="H16" s="71"/>
      <c r="I16" s="83"/>
      <c r="J16" s="149"/>
      <c r="K16" s="71"/>
      <c r="L16" s="71"/>
    </row>
    <row r="17" spans="1:12" ht="15" customHeight="1">
      <c r="A17" s="70"/>
      <c r="B17" s="69"/>
      <c r="C17" s="70"/>
      <c r="D17" s="69"/>
      <c r="E17" s="69"/>
      <c r="F17" s="71"/>
      <c r="G17" s="71"/>
      <c r="H17" s="71"/>
      <c r="I17" s="83"/>
      <c r="J17" s="149"/>
      <c r="K17" s="71"/>
      <c r="L17" s="71"/>
    </row>
    <row r="18" spans="1:12" ht="15" customHeight="1">
      <c r="A18" s="70"/>
      <c r="B18" s="69"/>
      <c r="C18" s="70"/>
      <c r="D18" s="69"/>
      <c r="E18" s="69"/>
      <c r="F18" s="71"/>
      <c r="G18" s="71"/>
      <c r="H18" s="71"/>
      <c r="I18" s="83"/>
      <c r="J18" s="149"/>
      <c r="K18" s="71"/>
      <c r="L18" s="71"/>
    </row>
    <row r="19" spans="1:12" ht="15" customHeight="1">
      <c r="A19" s="70"/>
      <c r="B19" s="69"/>
      <c r="C19" s="70"/>
      <c r="D19" s="69"/>
      <c r="E19" s="69"/>
      <c r="F19" s="71"/>
      <c r="G19" s="71"/>
      <c r="H19" s="71"/>
      <c r="I19" s="83"/>
      <c r="J19" s="149"/>
      <c r="K19" s="71"/>
      <c r="L19" s="71"/>
    </row>
    <row r="20" spans="1:12" ht="15" customHeight="1">
      <c r="A20" s="70"/>
      <c r="B20" s="69"/>
      <c r="C20" s="70"/>
      <c r="D20" s="69"/>
      <c r="E20" s="69"/>
      <c r="F20" s="71"/>
      <c r="G20" s="71"/>
      <c r="H20" s="71"/>
      <c r="I20" s="83"/>
      <c r="J20" s="149"/>
      <c r="K20" s="71"/>
      <c r="L20" s="71"/>
    </row>
    <row r="21" spans="1:12" ht="15" customHeight="1">
      <c r="A21" s="70"/>
      <c r="B21" s="69"/>
      <c r="C21" s="70"/>
      <c r="D21" s="69"/>
      <c r="E21" s="69"/>
      <c r="F21" s="71"/>
      <c r="G21" s="71"/>
      <c r="H21" s="71"/>
      <c r="I21" s="83"/>
      <c r="J21" s="149"/>
      <c r="K21" s="71"/>
      <c r="L21" s="71"/>
    </row>
    <row r="22" spans="1:12" ht="15" customHeight="1">
      <c r="A22" s="70"/>
      <c r="B22" s="69"/>
      <c r="C22" s="70"/>
      <c r="D22" s="69"/>
      <c r="E22" s="69"/>
      <c r="F22" s="71"/>
      <c r="G22" s="71"/>
      <c r="H22" s="71"/>
      <c r="I22" s="83"/>
      <c r="J22" s="149"/>
      <c r="K22" s="71"/>
      <c r="L22" s="71"/>
    </row>
    <row r="23" spans="1:12" ht="15" customHeight="1">
      <c r="A23" s="70"/>
      <c r="B23" s="69"/>
      <c r="C23" s="70"/>
      <c r="D23" s="69"/>
      <c r="E23" s="69"/>
      <c r="F23" s="71"/>
      <c r="G23" s="71"/>
      <c r="H23" s="71"/>
      <c r="I23" s="83"/>
      <c r="J23" s="149"/>
      <c r="K23" s="71"/>
      <c r="L23" s="71"/>
    </row>
    <row r="24" spans="1:12" ht="15" customHeight="1">
      <c r="A24" s="70"/>
      <c r="B24" s="69"/>
      <c r="C24" s="70"/>
      <c r="D24" s="69"/>
      <c r="E24" s="69"/>
      <c r="F24" s="71"/>
      <c r="G24" s="71"/>
      <c r="H24" s="71"/>
      <c r="I24" s="83"/>
      <c r="J24" s="149"/>
      <c r="K24" s="71"/>
      <c r="L24" s="71"/>
    </row>
    <row r="25" spans="1:12" ht="15" customHeight="1">
      <c r="A25" s="70"/>
      <c r="B25" s="69"/>
      <c r="C25" s="70"/>
      <c r="D25" s="69"/>
      <c r="E25" s="69"/>
      <c r="F25" s="71"/>
      <c r="G25" s="71"/>
      <c r="H25" s="71"/>
      <c r="I25" s="83"/>
      <c r="J25" s="149"/>
      <c r="K25" s="71"/>
      <c r="L25" s="71"/>
    </row>
    <row r="26" spans="1:12" ht="15" customHeight="1">
      <c r="A26" s="70"/>
      <c r="B26" s="69"/>
      <c r="C26" s="70"/>
      <c r="D26" s="69"/>
      <c r="E26" s="69"/>
      <c r="F26" s="71"/>
      <c r="G26" s="71"/>
      <c r="H26" s="71"/>
      <c r="I26" s="83"/>
      <c r="J26" s="149"/>
      <c r="K26" s="71"/>
      <c r="L26" s="71"/>
    </row>
    <row r="27" spans="1:12" ht="15" customHeight="1">
      <c r="A27" s="70"/>
      <c r="B27" s="69"/>
      <c r="C27" s="70"/>
      <c r="D27" s="69"/>
      <c r="E27" s="69"/>
      <c r="F27" s="71"/>
      <c r="G27" s="71"/>
      <c r="H27" s="71"/>
      <c r="I27" s="83"/>
      <c r="J27" s="149"/>
      <c r="K27" s="71"/>
      <c r="L27" s="71"/>
    </row>
    <row r="28" spans="1:12" ht="15" customHeight="1">
      <c r="A28" s="70"/>
      <c r="B28" s="69"/>
      <c r="C28" s="70"/>
      <c r="D28" s="69"/>
      <c r="E28" s="69"/>
      <c r="F28" s="71"/>
      <c r="G28" s="71"/>
      <c r="H28" s="71"/>
      <c r="I28" s="83"/>
      <c r="J28" s="149"/>
      <c r="K28" s="71"/>
      <c r="L28" s="71"/>
    </row>
    <row r="29" spans="1:12" ht="15" customHeight="1">
      <c r="A29" s="70"/>
      <c r="B29" s="69"/>
      <c r="C29" s="70"/>
      <c r="D29" s="69"/>
      <c r="E29" s="69"/>
      <c r="F29" s="71"/>
      <c r="G29" s="71"/>
      <c r="H29" s="71"/>
      <c r="I29" s="83"/>
      <c r="J29" s="149"/>
      <c r="K29" s="71"/>
      <c r="L29" s="71"/>
    </row>
    <row r="30" spans="1:12" ht="15" customHeight="1">
      <c r="A30" s="70"/>
      <c r="B30" s="69"/>
      <c r="C30" s="70"/>
      <c r="D30" s="69"/>
      <c r="E30" s="69"/>
      <c r="F30" s="71"/>
      <c r="G30" s="71"/>
      <c r="H30" s="71"/>
      <c r="I30" s="83"/>
      <c r="J30" s="149"/>
      <c r="K30" s="71"/>
      <c r="L30" s="71"/>
    </row>
    <row r="31" spans="1:12" ht="15" customHeight="1">
      <c r="A31" s="70"/>
      <c r="B31" s="69"/>
      <c r="C31" s="70"/>
      <c r="D31" s="69"/>
      <c r="E31" s="69"/>
      <c r="F31" s="71"/>
      <c r="G31" s="71"/>
      <c r="H31" s="71"/>
      <c r="I31" s="83"/>
      <c r="J31" s="149"/>
      <c r="K31" s="71"/>
      <c r="L31" s="71"/>
    </row>
  </sheetData>
  <sheetProtection password="DC54" sheet="1" objects="1" scenarios="1" selectLockedCells="1"/>
  <mergeCells count="1">
    <mergeCell ref="A1:L5"/>
  </mergeCells>
  <conditionalFormatting sqref="A6:I65536 J101:IV65536 M1:IV100">
    <cfRule type="expression" priority="2" dxfId="41" stopIfTrue="1">
      <formula>$M$7</formula>
    </cfRule>
  </conditionalFormatting>
  <conditionalFormatting sqref="J6:L100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09" sqref="A109"/>
    </sheetView>
  </sheetViews>
  <sheetFormatPr defaultColWidth="9.140625" defaultRowHeight="15"/>
  <cols>
    <col min="1" max="1" width="15.7109375" style="75" customWidth="1"/>
    <col min="2" max="2" width="15.7109375" style="74" customWidth="1"/>
    <col min="3" max="3" width="15.7109375" style="75" customWidth="1"/>
    <col min="4" max="4" width="30.7109375" style="74" customWidth="1"/>
    <col min="5" max="5" width="30.7109375" style="122" customWidth="1"/>
    <col min="6" max="8" width="15.7109375" style="76" customWidth="1"/>
    <col min="9" max="9" width="15.7109375" style="85" customWidth="1"/>
    <col min="10" max="10" width="18.7109375" style="150" bestFit="1" customWidth="1"/>
    <col min="11" max="11" width="17.57421875" style="76" bestFit="1" customWidth="1"/>
    <col min="12" max="12" width="32.00390625" style="76" bestFit="1" customWidth="1"/>
    <col min="13" max="13" width="0" style="1" hidden="1" customWidth="1"/>
    <col min="14" max="16384" width="9.00390625" style="1" customWidth="1"/>
  </cols>
  <sheetData>
    <row r="1" spans="1:12" ht="15" customHeight="1">
      <c r="A1" s="239" t="str">
        <f>IF(M7,"Not Valid for Selection on Information Tab","SALES TO GEORGIA MILITARY INSTALLATIONS")</f>
        <v>Not Valid for Selection on Information Tab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 customHeight="1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ht="15" customHeight="1" thickTop="1">
      <c r="A6" s="143" t="s">
        <v>20</v>
      </c>
      <c r="B6" s="144" t="s">
        <v>21</v>
      </c>
      <c r="C6" s="144" t="s">
        <v>40</v>
      </c>
      <c r="D6" s="144" t="s">
        <v>25</v>
      </c>
      <c r="E6" s="145" t="s">
        <v>148</v>
      </c>
      <c r="F6" s="144" t="s">
        <v>1</v>
      </c>
      <c r="G6" s="144" t="s">
        <v>2</v>
      </c>
      <c r="H6" s="144" t="s">
        <v>3</v>
      </c>
      <c r="I6" s="146" t="s">
        <v>4</v>
      </c>
      <c r="J6" s="147" t="s">
        <v>168</v>
      </c>
      <c r="K6" s="148" t="s">
        <v>169</v>
      </c>
      <c r="L6" s="148" t="s">
        <v>170</v>
      </c>
    </row>
    <row r="7" spans="1:13" ht="15" customHeight="1">
      <c r="A7" s="70"/>
      <c r="B7" s="69"/>
      <c r="C7" s="70"/>
      <c r="D7" s="69"/>
      <c r="E7" s="121"/>
      <c r="F7" s="71"/>
      <c r="G7" s="71"/>
      <c r="H7" s="71"/>
      <c r="I7" s="83"/>
      <c r="J7" s="149"/>
      <c r="K7" s="71"/>
      <c r="L7" s="71"/>
      <c r="M7" s="1" t="b">
        <f>OR(Information!C8&lt;&gt;"No",Information!C7="")</f>
        <v>1</v>
      </c>
    </row>
    <row r="8" spans="1:12" ht="15" customHeight="1">
      <c r="A8" s="70"/>
      <c r="B8" s="69"/>
      <c r="C8" s="70"/>
      <c r="D8" s="69"/>
      <c r="E8" s="121"/>
      <c r="F8" s="71"/>
      <c r="G8" s="71"/>
      <c r="H8" s="71"/>
      <c r="I8" s="83"/>
      <c r="J8" s="149"/>
      <c r="K8" s="71"/>
      <c r="L8" s="71"/>
    </row>
    <row r="9" spans="1:12" ht="15" customHeight="1">
      <c r="A9" s="70"/>
      <c r="B9" s="69"/>
      <c r="C9" s="70"/>
      <c r="D9" s="69"/>
      <c r="E9" s="121"/>
      <c r="F9" s="71"/>
      <c r="G9" s="71"/>
      <c r="H9" s="71"/>
      <c r="I9" s="83"/>
      <c r="J9" s="149"/>
      <c r="K9" s="71"/>
      <c r="L9" s="71"/>
    </row>
    <row r="10" spans="1:12" ht="15" customHeight="1">
      <c r="A10" s="70"/>
      <c r="B10" s="69"/>
      <c r="C10" s="70"/>
      <c r="D10" s="69"/>
      <c r="E10" s="121"/>
      <c r="F10" s="71"/>
      <c r="G10" s="71"/>
      <c r="H10" s="71"/>
      <c r="I10" s="83"/>
      <c r="J10" s="149"/>
      <c r="K10" s="71"/>
      <c r="L10" s="71"/>
    </row>
    <row r="11" spans="1:12" ht="15" customHeight="1">
      <c r="A11" s="70"/>
      <c r="B11" s="69"/>
      <c r="C11" s="70"/>
      <c r="D11" s="69"/>
      <c r="E11" s="121"/>
      <c r="F11" s="71"/>
      <c r="G11" s="71"/>
      <c r="H11" s="71"/>
      <c r="I11" s="83"/>
      <c r="J11" s="149"/>
      <c r="K11" s="71"/>
      <c r="L11" s="71"/>
    </row>
    <row r="12" spans="1:12" ht="15" customHeight="1">
      <c r="A12" s="70"/>
      <c r="B12" s="69"/>
      <c r="C12" s="70"/>
      <c r="D12" s="69"/>
      <c r="E12" s="121"/>
      <c r="F12" s="71"/>
      <c r="G12" s="71"/>
      <c r="H12" s="71"/>
      <c r="I12" s="83"/>
      <c r="J12" s="149"/>
      <c r="K12" s="71"/>
      <c r="L12" s="71"/>
    </row>
    <row r="13" spans="1:12" ht="15" customHeight="1">
      <c r="A13" s="70"/>
      <c r="B13" s="69"/>
      <c r="C13" s="70"/>
      <c r="D13" s="69"/>
      <c r="E13" s="121"/>
      <c r="F13" s="71"/>
      <c r="G13" s="71"/>
      <c r="H13" s="71"/>
      <c r="I13" s="83"/>
      <c r="J13" s="149"/>
      <c r="K13" s="71"/>
      <c r="L13" s="71"/>
    </row>
    <row r="14" spans="1:12" ht="15" customHeight="1">
      <c r="A14" s="70"/>
      <c r="B14" s="69"/>
      <c r="C14" s="70"/>
      <c r="D14" s="69"/>
      <c r="E14" s="121"/>
      <c r="F14" s="71"/>
      <c r="G14" s="71"/>
      <c r="H14" s="71"/>
      <c r="I14" s="83"/>
      <c r="J14" s="149"/>
      <c r="K14" s="71"/>
      <c r="L14" s="71"/>
    </row>
    <row r="15" spans="1:12" ht="15" customHeight="1">
      <c r="A15" s="70"/>
      <c r="B15" s="69"/>
      <c r="C15" s="70"/>
      <c r="D15" s="69"/>
      <c r="E15" s="121"/>
      <c r="F15" s="71"/>
      <c r="G15" s="71"/>
      <c r="H15" s="71"/>
      <c r="I15" s="83"/>
      <c r="J15" s="149"/>
      <c r="K15" s="71"/>
      <c r="L15" s="71"/>
    </row>
    <row r="16" spans="1:12" ht="15" customHeight="1">
      <c r="A16" s="70"/>
      <c r="B16" s="69"/>
      <c r="C16" s="70"/>
      <c r="D16" s="69"/>
      <c r="E16" s="121"/>
      <c r="F16" s="71"/>
      <c r="G16" s="71"/>
      <c r="H16" s="71"/>
      <c r="I16" s="83"/>
      <c r="J16" s="149"/>
      <c r="K16" s="71"/>
      <c r="L16" s="71"/>
    </row>
    <row r="17" spans="1:12" ht="15" customHeight="1">
      <c r="A17" s="70"/>
      <c r="B17" s="69"/>
      <c r="C17" s="70"/>
      <c r="D17" s="69"/>
      <c r="E17" s="121"/>
      <c r="F17" s="71"/>
      <c r="G17" s="71"/>
      <c r="H17" s="71"/>
      <c r="I17" s="83"/>
      <c r="J17" s="149"/>
      <c r="K17" s="71"/>
      <c r="L17" s="71"/>
    </row>
    <row r="18" spans="1:12" ht="15" customHeight="1">
      <c r="A18" s="70"/>
      <c r="B18" s="69"/>
      <c r="C18" s="70"/>
      <c r="D18" s="69"/>
      <c r="E18" s="121"/>
      <c r="F18" s="71"/>
      <c r="G18" s="71"/>
      <c r="H18" s="71"/>
      <c r="I18" s="83"/>
      <c r="J18" s="149"/>
      <c r="K18" s="71"/>
      <c r="L18" s="71"/>
    </row>
    <row r="19" spans="1:12" ht="15" customHeight="1">
      <c r="A19" s="70"/>
      <c r="B19" s="69"/>
      <c r="C19" s="70"/>
      <c r="D19" s="69"/>
      <c r="E19" s="121"/>
      <c r="F19" s="71"/>
      <c r="G19" s="71"/>
      <c r="H19" s="71"/>
      <c r="I19" s="83"/>
      <c r="J19" s="149"/>
      <c r="K19" s="71"/>
      <c r="L19" s="71"/>
    </row>
    <row r="20" spans="1:12" ht="15" customHeight="1">
      <c r="A20" s="70"/>
      <c r="B20" s="69"/>
      <c r="C20" s="70"/>
      <c r="D20" s="69"/>
      <c r="E20" s="121"/>
      <c r="F20" s="71"/>
      <c r="G20" s="71"/>
      <c r="H20" s="71"/>
      <c r="I20" s="83"/>
      <c r="J20" s="149"/>
      <c r="K20" s="71"/>
      <c r="L20" s="71"/>
    </row>
    <row r="21" spans="1:12" ht="15" customHeight="1">
      <c r="A21" s="70"/>
      <c r="B21" s="69"/>
      <c r="C21" s="70"/>
      <c r="D21" s="69"/>
      <c r="E21" s="121"/>
      <c r="F21" s="71"/>
      <c r="G21" s="71"/>
      <c r="H21" s="71"/>
      <c r="I21" s="83"/>
      <c r="J21" s="149"/>
      <c r="K21" s="71"/>
      <c r="L21" s="71"/>
    </row>
    <row r="22" spans="1:12" ht="15" customHeight="1">
      <c r="A22" s="70"/>
      <c r="B22" s="69"/>
      <c r="C22" s="70"/>
      <c r="D22" s="69"/>
      <c r="E22" s="121"/>
      <c r="F22" s="71"/>
      <c r="G22" s="71"/>
      <c r="H22" s="71"/>
      <c r="I22" s="83"/>
      <c r="J22" s="149"/>
      <c r="K22" s="71"/>
      <c r="L22" s="71"/>
    </row>
    <row r="23" spans="1:12" ht="15" customHeight="1">
      <c r="A23" s="70"/>
      <c r="B23" s="69"/>
      <c r="C23" s="70"/>
      <c r="D23" s="69"/>
      <c r="E23" s="121"/>
      <c r="F23" s="71"/>
      <c r="G23" s="71"/>
      <c r="H23" s="71"/>
      <c r="I23" s="83"/>
      <c r="J23" s="149"/>
      <c r="K23" s="71"/>
      <c r="L23" s="71"/>
    </row>
    <row r="24" spans="1:12" ht="15" customHeight="1">
      <c r="A24" s="70"/>
      <c r="B24" s="69"/>
      <c r="C24" s="70"/>
      <c r="D24" s="69"/>
      <c r="E24" s="121"/>
      <c r="F24" s="71"/>
      <c r="G24" s="71"/>
      <c r="H24" s="71"/>
      <c r="I24" s="83"/>
      <c r="J24" s="149"/>
      <c r="K24" s="71"/>
      <c r="L24" s="71"/>
    </row>
    <row r="25" spans="1:12" ht="15" customHeight="1">
      <c r="A25" s="70"/>
      <c r="B25" s="69"/>
      <c r="C25" s="70"/>
      <c r="D25" s="69"/>
      <c r="E25" s="121"/>
      <c r="F25" s="71"/>
      <c r="G25" s="71"/>
      <c r="H25" s="71"/>
      <c r="I25" s="83"/>
      <c r="J25" s="149"/>
      <c r="K25" s="71"/>
      <c r="L25" s="71"/>
    </row>
    <row r="26" spans="1:12" ht="15" customHeight="1">
      <c r="A26" s="70"/>
      <c r="B26" s="69"/>
      <c r="C26" s="70"/>
      <c r="D26" s="69"/>
      <c r="E26" s="121"/>
      <c r="F26" s="71"/>
      <c r="G26" s="71"/>
      <c r="H26" s="71"/>
      <c r="I26" s="83"/>
      <c r="J26" s="149"/>
      <c r="K26" s="71"/>
      <c r="L26" s="71"/>
    </row>
    <row r="27" spans="1:12" ht="15" customHeight="1">
      <c r="A27" s="70"/>
      <c r="B27" s="69"/>
      <c r="C27" s="70"/>
      <c r="D27" s="69"/>
      <c r="E27" s="121"/>
      <c r="F27" s="71"/>
      <c r="G27" s="71"/>
      <c r="H27" s="71"/>
      <c r="I27" s="83"/>
      <c r="J27" s="149"/>
      <c r="K27" s="71"/>
      <c r="L27" s="71"/>
    </row>
    <row r="28" spans="1:12" ht="15" customHeight="1">
      <c r="A28" s="70"/>
      <c r="B28" s="69"/>
      <c r="C28" s="70"/>
      <c r="D28" s="69"/>
      <c r="E28" s="121"/>
      <c r="F28" s="71"/>
      <c r="G28" s="71"/>
      <c r="H28" s="71"/>
      <c r="I28" s="83"/>
      <c r="J28" s="149"/>
      <c r="K28" s="71"/>
      <c r="L28" s="71"/>
    </row>
    <row r="29" spans="1:12" ht="15" customHeight="1">
      <c r="A29" s="70"/>
      <c r="B29" s="69"/>
      <c r="C29" s="70"/>
      <c r="D29" s="69"/>
      <c r="E29" s="121"/>
      <c r="F29" s="71"/>
      <c r="G29" s="71"/>
      <c r="H29" s="71"/>
      <c r="I29" s="83"/>
      <c r="J29" s="149"/>
      <c r="K29" s="71"/>
      <c r="L29" s="71"/>
    </row>
    <row r="30" spans="1:12" ht="15" customHeight="1">
      <c r="A30" s="70"/>
      <c r="B30" s="69"/>
      <c r="C30" s="70"/>
      <c r="D30" s="69"/>
      <c r="E30" s="121"/>
      <c r="F30" s="71"/>
      <c r="G30" s="71"/>
      <c r="H30" s="71"/>
      <c r="I30" s="83"/>
      <c r="J30" s="149"/>
      <c r="K30" s="71"/>
      <c r="L30" s="71"/>
    </row>
    <row r="31" spans="1:12" ht="15" customHeight="1">
      <c r="A31" s="70"/>
      <c r="B31" s="69"/>
      <c r="C31" s="70"/>
      <c r="D31" s="69"/>
      <c r="E31" s="121"/>
      <c r="F31" s="71"/>
      <c r="G31" s="71"/>
      <c r="H31" s="71"/>
      <c r="I31" s="83"/>
      <c r="J31" s="149"/>
      <c r="K31" s="71"/>
      <c r="L31" s="71"/>
    </row>
  </sheetData>
  <sheetProtection password="DC54" sheet="1" objects="1" scenarios="1" selectLockedCells="1"/>
  <mergeCells count="1">
    <mergeCell ref="A1:L5"/>
  </mergeCells>
  <conditionalFormatting sqref="A6:I65536 J101:IV65536 M1:IV100">
    <cfRule type="expression" priority="2" dxfId="41" stopIfTrue="1">
      <formula>$M$7</formula>
    </cfRule>
  </conditionalFormatting>
  <conditionalFormatting sqref="J6:L100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L5"/>
    </sheetView>
  </sheetViews>
  <sheetFormatPr defaultColWidth="9.140625" defaultRowHeight="15"/>
  <cols>
    <col min="1" max="1" width="15.7109375" style="75" customWidth="1"/>
    <col min="2" max="2" width="15.7109375" style="74" customWidth="1"/>
    <col min="3" max="3" width="15.7109375" style="75" customWidth="1"/>
    <col min="4" max="5" width="30.7109375" style="74" customWidth="1"/>
    <col min="6" max="8" width="15.7109375" style="76" customWidth="1"/>
    <col min="9" max="9" width="15.7109375" style="85" customWidth="1"/>
    <col min="10" max="10" width="18.7109375" style="150" bestFit="1" customWidth="1"/>
    <col min="11" max="11" width="17.57421875" style="76" bestFit="1" customWidth="1"/>
    <col min="12" max="12" width="32.00390625" style="76" bestFit="1" customWidth="1"/>
    <col min="13" max="13" width="0" style="1" hidden="1" customWidth="1"/>
    <col min="14" max="16384" width="9.00390625" style="1" customWidth="1"/>
  </cols>
  <sheetData>
    <row r="1" spans="1:12" ht="15" customHeight="1">
      <c r="A1" s="239" t="str">
        <f>IF(M7,"Not Valid for Selection on Information Tab",IF(Information!C7="No","SALES SHIPPED TO OTHER STATES","SALES SHIPPED OUT OF STATE"))</f>
        <v>Not Valid for Selection on Information Tab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 customHeight="1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ht="15" customHeight="1" thickTop="1">
      <c r="A6" s="143" t="s">
        <v>20</v>
      </c>
      <c r="B6" s="144" t="s">
        <v>21</v>
      </c>
      <c r="C6" s="144" t="s">
        <v>40</v>
      </c>
      <c r="D6" s="144" t="s">
        <v>25</v>
      </c>
      <c r="E6" s="144" t="s">
        <v>149</v>
      </c>
      <c r="F6" s="144" t="s">
        <v>1</v>
      </c>
      <c r="G6" s="144" t="s">
        <v>2</v>
      </c>
      <c r="H6" s="144" t="s">
        <v>3</v>
      </c>
      <c r="I6" s="146" t="s">
        <v>4</v>
      </c>
      <c r="J6" s="147" t="s">
        <v>168</v>
      </c>
      <c r="K6" s="148" t="s">
        <v>169</v>
      </c>
      <c r="L6" s="148" t="s">
        <v>170</v>
      </c>
    </row>
    <row r="7" spans="1:13" ht="15" customHeight="1">
      <c r="A7" s="70"/>
      <c r="B7" s="69"/>
      <c r="C7" s="70"/>
      <c r="D7" s="69"/>
      <c r="E7" s="69"/>
      <c r="F7" s="71"/>
      <c r="G7" s="71"/>
      <c r="H7" s="71"/>
      <c r="I7" s="83"/>
      <c r="J7" s="149"/>
      <c r="K7" s="71"/>
      <c r="L7" s="71"/>
      <c r="M7" s="1" t="b">
        <f>OR(Information!C8&lt;&gt;"No",Information!C7="")</f>
        <v>1</v>
      </c>
    </row>
    <row r="8" spans="1:12" ht="15" customHeight="1">
      <c r="A8" s="70"/>
      <c r="B8" s="69"/>
      <c r="C8" s="70"/>
      <c r="D8" s="69"/>
      <c r="E8" s="69"/>
      <c r="F8" s="71"/>
      <c r="G8" s="71"/>
      <c r="H8" s="71"/>
      <c r="I8" s="83"/>
      <c r="J8" s="149"/>
      <c r="K8" s="71"/>
      <c r="L8" s="71"/>
    </row>
    <row r="9" spans="1:12" ht="15" customHeight="1">
      <c r="A9" s="70"/>
      <c r="B9" s="69"/>
      <c r="C9" s="70"/>
      <c r="D9" s="69"/>
      <c r="E9" s="69"/>
      <c r="F9" s="71"/>
      <c r="G9" s="71"/>
      <c r="H9" s="71"/>
      <c r="I9" s="83"/>
      <c r="J9" s="149"/>
      <c r="K9" s="71"/>
      <c r="L9" s="71"/>
    </row>
    <row r="10" spans="1:12" ht="15" customHeight="1">
      <c r="A10" s="70"/>
      <c r="B10" s="69"/>
      <c r="C10" s="70"/>
      <c r="D10" s="69"/>
      <c r="E10" s="69"/>
      <c r="F10" s="71"/>
      <c r="G10" s="71"/>
      <c r="H10" s="71"/>
      <c r="I10" s="83"/>
      <c r="J10" s="149"/>
      <c r="K10" s="71"/>
      <c r="L10" s="71"/>
    </row>
    <row r="11" spans="1:12" ht="15" customHeight="1">
      <c r="A11" s="70"/>
      <c r="B11" s="69"/>
      <c r="C11" s="70"/>
      <c r="D11" s="69"/>
      <c r="E11" s="69"/>
      <c r="F11" s="71"/>
      <c r="G11" s="71"/>
      <c r="H11" s="71"/>
      <c r="I11" s="83"/>
      <c r="J11" s="149"/>
      <c r="K11" s="71"/>
      <c r="L11" s="71"/>
    </row>
    <row r="12" spans="1:12" ht="15" customHeight="1">
      <c r="A12" s="70"/>
      <c r="B12" s="69"/>
      <c r="C12" s="70"/>
      <c r="D12" s="69"/>
      <c r="E12" s="69"/>
      <c r="F12" s="71"/>
      <c r="G12" s="71"/>
      <c r="H12" s="71"/>
      <c r="I12" s="83"/>
      <c r="J12" s="149"/>
      <c r="K12" s="71"/>
      <c r="L12" s="71"/>
    </row>
    <row r="13" spans="1:12" ht="15" customHeight="1">
      <c r="A13" s="70"/>
      <c r="B13" s="69"/>
      <c r="C13" s="70"/>
      <c r="D13" s="69"/>
      <c r="E13" s="69"/>
      <c r="F13" s="71"/>
      <c r="G13" s="71"/>
      <c r="H13" s="71"/>
      <c r="I13" s="83"/>
      <c r="J13" s="149"/>
      <c r="K13" s="71"/>
      <c r="L13" s="71"/>
    </row>
    <row r="14" spans="1:12" ht="15" customHeight="1">
      <c r="A14" s="70"/>
      <c r="B14" s="69"/>
      <c r="C14" s="70"/>
      <c r="D14" s="69"/>
      <c r="E14" s="69"/>
      <c r="F14" s="71"/>
      <c r="G14" s="71"/>
      <c r="H14" s="71"/>
      <c r="I14" s="83"/>
      <c r="J14" s="149"/>
      <c r="K14" s="71"/>
      <c r="L14" s="71"/>
    </row>
    <row r="15" spans="1:12" ht="15" customHeight="1">
      <c r="A15" s="70"/>
      <c r="B15" s="69"/>
      <c r="C15" s="70"/>
      <c r="D15" s="69"/>
      <c r="E15" s="69"/>
      <c r="F15" s="71"/>
      <c r="G15" s="71"/>
      <c r="H15" s="71"/>
      <c r="I15" s="83"/>
      <c r="J15" s="149"/>
      <c r="K15" s="71"/>
      <c r="L15" s="71"/>
    </row>
    <row r="16" spans="1:12" ht="15" customHeight="1">
      <c r="A16" s="70"/>
      <c r="B16" s="69"/>
      <c r="C16" s="70"/>
      <c r="D16" s="69"/>
      <c r="E16" s="69"/>
      <c r="F16" s="71"/>
      <c r="G16" s="71"/>
      <c r="H16" s="71"/>
      <c r="I16" s="83"/>
      <c r="J16" s="149"/>
      <c r="K16" s="71"/>
      <c r="L16" s="71"/>
    </row>
    <row r="17" spans="1:12" ht="15" customHeight="1">
      <c r="A17" s="70"/>
      <c r="B17" s="69"/>
      <c r="C17" s="70"/>
      <c r="D17" s="69"/>
      <c r="E17" s="69"/>
      <c r="F17" s="71"/>
      <c r="G17" s="71"/>
      <c r="H17" s="71"/>
      <c r="I17" s="83"/>
      <c r="J17" s="149"/>
      <c r="K17" s="71"/>
      <c r="L17" s="71"/>
    </row>
    <row r="18" spans="1:12" ht="15" customHeight="1">
      <c r="A18" s="70"/>
      <c r="B18" s="69"/>
      <c r="C18" s="70"/>
      <c r="D18" s="69"/>
      <c r="E18" s="69"/>
      <c r="F18" s="71"/>
      <c r="G18" s="71"/>
      <c r="H18" s="71"/>
      <c r="I18" s="83"/>
      <c r="J18" s="149"/>
      <c r="K18" s="71"/>
      <c r="L18" s="71"/>
    </row>
    <row r="19" spans="1:12" ht="15" customHeight="1">
      <c r="A19" s="70"/>
      <c r="B19" s="69"/>
      <c r="C19" s="70"/>
      <c r="D19" s="69"/>
      <c r="E19" s="69"/>
      <c r="F19" s="71"/>
      <c r="G19" s="71"/>
      <c r="H19" s="71"/>
      <c r="I19" s="83"/>
      <c r="J19" s="149"/>
      <c r="K19" s="71"/>
      <c r="L19" s="71"/>
    </row>
    <row r="20" spans="1:12" ht="15" customHeight="1">
      <c r="A20" s="70"/>
      <c r="B20" s="69"/>
      <c r="C20" s="70"/>
      <c r="D20" s="69"/>
      <c r="E20" s="69"/>
      <c r="F20" s="71"/>
      <c r="G20" s="71"/>
      <c r="H20" s="71"/>
      <c r="I20" s="83"/>
      <c r="J20" s="149"/>
      <c r="K20" s="71"/>
      <c r="L20" s="71"/>
    </row>
    <row r="21" spans="1:12" ht="15" customHeight="1">
      <c r="A21" s="70"/>
      <c r="B21" s="69"/>
      <c r="C21" s="70"/>
      <c r="D21" s="69"/>
      <c r="E21" s="69"/>
      <c r="F21" s="71"/>
      <c r="G21" s="71"/>
      <c r="H21" s="71"/>
      <c r="I21" s="83"/>
      <c r="J21" s="149"/>
      <c r="K21" s="71"/>
      <c r="L21" s="71"/>
    </row>
    <row r="22" spans="1:12" ht="15" customHeight="1">
      <c r="A22" s="70"/>
      <c r="B22" s="69"/>
      <c r="C22" s="70"/>
      <c r="D22" s="69"/>
      <c r="E22" s="69"/>
      <c r="F22" s="71"/>
      <c r="G22" s="71"/>
      <c r="H22" s="71"/>
      <c r="I22" s="83"/>
      <c r="J22" s="149"/>
      <c r="K22" s="71"/>
      <c r="L22" s="71"/>
    </row>
    <row r="23" spans="1:12" ht="15" customHeight="1">
      <c r="A23" s="70"/>
      <c r="B23" s="69"/>
      <c r="C23" s="70"/>
      <c r="D23" s="69"/>
      <c r="E23" s="69"/>
      <c r="F23" s="71"/>
      <c r="G23" s="71"/>
      <c r="H23" s="71"/>
      <c r="I23" s="83"/>
      <c r="J23" s="149"/>
      <c r="K23" s="71"/>
      <c r="L23" s="71"/>
    </row>
    <row r="24" spans="1:12" ht="15" customHeight="1">
      <c r="A24" s="70"/>
      <c r="B24" s="69"/>
      <c r="C24" s="70"/>
      <c r="D24" s="69"/>
      <c r="E24" s="69"/>
      <c r="F24" s="71"/>
      <c r="G24" s="71"/>
      <c r="H24" s="71"/>
      <c r="I24" s="83"/>
      <c r="J24" s="149"/>
      <c r="K24" s="71"/>
      <c r="L24" s="71"/>
    </row>
    <row r="25" spans="1:12" ht="15" customHeight="1">
      <c r="A25" s="70"/>
      <c r="B25" s="69"/>
      <c r="C25" s="70"/>
      <c r="D25" s="69"/>
      <c r="E25" s="69"/>
      <c r="F25" s="71"/>
      <c r="G25" s="71"/>
      <c r="H25" s="71"/>
      <c r="I25" s="83"/>
      <c r="J25" s="149"/>
      <c r="K25" s="71"/>
      <c r="L25" s="71"/>
    </row>
    <row r="26" spans="1:12" ht="15" customHeight="1">
      <c r="A26" s="70"/>
      <c r="B26" s="69"/>
      <c r="C26" s="70"/>
      <c r="D26" s="69"/>
      <c r="E26" s="69"/>
      <c r="F26" s="71"/>
      <c r="G26" s="71"/>
      <c r="H26" s="71"/>
      <c r="I26" s="83"/>
      <c r="J26" s="149"/>
      <c r="K26" s="71"/>
      <c r="L26" s="71"/>
    </row>
    <row r="27" spans="1:12" ht="15" customHeight="1">
      <c r="A27" s="70"/>
      <c r="B27" s="69"/>
      <c r="C27" s="70"/>
      <c r="D27" s="69"/>
      <c r="E27" s="69"/>
      <c r="F27" s="71"/>
      <c r="G27" s="71"/>
      <c r="H27" s="71"/>
      <c r="I27" s="83"/>
      <c r="J27" s="149"/>
      <c r="K27" s="71"/>
      <c r="L27" s="71"/>
    </row>
    <row r="28" spans="1:12" ht="15" customHeight="1">
      <c r="A28" s="70"/>
      <c r="B28" s="69"/>
      <c r="C28" s="70"/>
      <c r="D28" s="69"/>
      <c r="E28" s="69"/>
      <c r="F28" s="71"/>
      <c r="G28" s="71"/>
      <c r="H28" s="71"/>
      <c r="I28" s="83"/>
      <c r="J28" s="149"/>
      <c r="K28" s="71"/>
      <c r="L28" s="71"/>
    </row>
    <row r="29" spans="1:12" ht="15" customHeight="1">
      <c r="A29" s="70"/>
      <c r="B29" s="69"/>
      <c r="C29" s="70"/>
      <c r="D29" s="69"/>
      <c r="E29" s="69"/>
      <c r="F29" s="71"/>
      <c r="G29" s="71"/>
      <c r="H29" s="71"/>
      <c r="I29" s="83"/>
      <c r="J29" s="149"/>
      <c r="K29" s="71"/>
      <c r="L29" s="71"/>
    </row>
    <row r="30" spans="1:12" ht="15" customHeight="1">
      <c r="A30" s="70"/>
      <c r="B30" s="69"/>
      <c r="C30" s="70"/>
      <c r="D30" s="69"/>
      <c r="E30" s="69"/>
      <c r="F30" s="71"/>
      <c r="G30" s="71"/>
      <c r="H30" s="71"/>
      <c r="I30" s="83"/>
      <c r="J30" s="149"/>
      <c r="K30" s="71"/>
      <c r="L30" s="71"/>
    </row>
    <row r="31" spans="1:12" ht="15" customHeight="1">
      <c r="A31" s="70"/>
      <c r="B31" s="69"/>
      <c r="C31" s="70"/>
      <c r="D31" s="69"/>
      <c r="E31" s="69"/>
      <c r="F31" s="71"/>
      <c r="G31" s="71"/>
      <c r="H31" s="71"/>
      <c r="I31" s="83"/>
      <c r="J31" s="149"/>
      <c r="K31" s="71"/>
      <c r="L31" s="71"/>
    </row>
  </sheetData>
  <sheetProtection password="DC54" sheet="1" objects="1" scenarios="1" selectLockedCells="1"/>
  <mergeCells count="1">
    <mergeCell ref="A1:L5"/>
  </mergeCells>
  <conditionalFormatting sqref="A6:I65536 J101:IV65536 M1:IV100">
    <cfRule type="expression" priority="2" dxfId="41" stopIfTrue="1">
      <formula>$M$7</formula>
    </cfRule>
  </conditionalFormatting>
  <conditionalFormatting sqref="J6:L100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H123" sqref="H123"/>
    </sheetView>
  </sheetViews>
  <sheetFormatPr defaultColWidth="9.140625" defaultRowHeight="15"/>
  <cols>
    <col min="1" max="1" width="15.7109375" style="75" customWidth="1"/>
    <col min="2" max="2" width="15.7109375" style="74" customWidth="1"/>
    <col min="3" max="3" width="15.7109375" style="75" customWidth="1"/>
    <col min="4" max="5" width="30.7109375" style="74" customWidth="1"/>
    <col min="6" max="8" width="15.7109375" style="76" customWidth="1"/>
    <col min="9" max="9" width="15.7109375" style="85" customWidth="1"/>
    <col min="10" max="10" width="18.7109375" style="150" bestFit="1" customWidth="1"/>
    <col min="11" max="11" width="17.57421875" style="76" bestFit="1" customWidth="1"/>
    <col min="12" max="12" width="32.00390625" style="76" bestFit="1" customWidth="1"/>
    <col min="13" max="13" width="0" style="1" hidden="1" customWidth="1"/>
    <col min="14" max="16384" width="9.00390625" style="1" customWidth="1"/>
  </cols>
  <sheetData>
    <row r="1" spans="1:12" ht="15" customHeight="1">
      <c r="A1" s="201" t="str">
        <f>IF(M7,"Not Valid for Selection on Information Tab","PURCHASES FROM NON-GA DISTRIBUTORS, NON-GA WHOLESALERS, 
NON-GA MANUFACTURES, …")</f>
        <v>Not Valid for Selection on Information Tab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5" customHeight="1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5" customHeight="1" thickTop="1">
      <c r="A6" s="143" t="s">
        <v>20</v>
      </c>
      <c r="B6" s="144" t="s">
        <v>21</v>
      </c>
      <c r="C6" s="144" t="s">
        <v>22</v>
      </c>
      <c r="D6" s="144" t="s">
        <v>23</v>
      </c>
      <c r="E6" s="144" t="s">
        <v>86</v>
      </c>
      <c r="F6" s="144" t="s">
        <v>1</v>
      </c>
      <c r="G6" s="144" t="s">
        <v>2</v>
      </c>
      <c r="H6" s="144" t="s">
        <v>3</v>
      </c>
      <c r="I6" s="146" t="s">
        <v>4</v>
      </c>
      <c r="J6" s="147" t="s">
        <v>168</v>
      </c>
      <c r="K6" s="148" t="s">
        <v>169</v>
      </c>
      <c r="L6" s="148" t="s">
        <v>170</v>
      </c>
    </row>
    <row r="7" spans="1:13" ht="15" customHeight="1">
      <c r="A7" s="70"/>
      <c r="B7" s="69"/>
      <c r="C7" s="70"/>
      <c r="D7" s="69"/>
      <c r="E7" s="69"/>
      <c r="F7" s="71"/>
      <c r="G7" s="71"/>
      <c r="H7" s="71"/>
      <c r="I7" s="83"/>
      <c r="J7" s="149"/>
      <c r="K7" s="71"/>
      <c r="L7" s="71"/>
      <c r="M7" s="1" t="b">
        <f>OR(Information!C8&lt;&gt;"No",Information!C7="")</f>
        <v>1</v>
      </c>
    </row>
    <row r="8" spans="1:12" ht="15" customHeight="1">
      <c r="A8" s="70"/>
      <c r="B8" s="69"/>
      <c r="C8" s="70"/>
      <c r="D8" s="69"/>
      <c r="E8" s="69"/>
      <c r="F8" s="71"/>
      <c r="G8" s="71"/>
      <c r="H8" s="71"/>
      <c r="I8" s="83"/>
      <c r="J8" s="149"/>
      <c r="K8" s="71"/>
      <c r="L8" s="71"/>
    </row>
    <row r="9" spans="1:12" ht="15" customHeight="1">
      <c r="A9" s="70"/>
      <c r="B9" s="69"/>
      <c r="C9" s="70"/>
      <c r="D9" s="69"/>
      <c r="E9" s="69"/>
      <c r="F9" s="71"/>
      <c r="G9" s="71"/>
      <c r="H9" s="71"/>
      <c r="I9" s="83"/>
      <c r="J9" s="149"/>
      <c r="K9" s="71"/>
      <c r="L9" s="71"/>
    </row>
    <row r="10" spans="1:12" ht="15" customHeight="1">
      <c r="A10" s="70"/>
      <c r="B10" s="69"/>
      <c r="C10" s="70"/>
      <c r="D10" s="69"/>
      <c r="E10" s="69"/>
      <c r="F10" s="71"/>
      <c r="G10" s="71"/>
      <c r="H10" s="71"/>
      <c r="I10" s="83"/>
      <c r="J10" s="149"/>
      <c r="K10" s="71"/>
      <c r="L10" s="71"/>
    </row>
    <row r="11" spans="1:12" ht="15" customHeight="1">
      <c r="A11" s="70"/>
      <c r="B11" s="69"/>
      <c r="C11" s="70"/>
      <c r="D11" s="69"/>
      <c r="E11" s="69"/>
      <c r="F11" s="71"/>
      <c r="G11" s="71"/>
      <c r="H11" s="71"/>
      <c r="I11" s="83"/>
      <c r="J11" s="149"/>
      <c r="K11" s="71"/>
      <c r="L11" s="71"/>
    </row>
    <row r="12" spans="1:12" ht="15" customHeight="1">
      <c r="A12" s="70"/>
      <c r="B12" s="69"/>
      <c r="C12" s="70"/>
      <c r="D12" s="69"/>
      <c r="E12" s="69"/>
      <c r="F12" s="71"/>
      <c r="G12" s="71"/>
      <c r="H12" s="71"/>
      <c r="I12" s="83"/>
      <c r="J12" s="149"/>
      <c r="K12" s="71"/>
      <c r="L12" s="71"/>
    </row>
    <row r="13" spans="1:12" ht="15" customHeight="1">
      <c r="A13" s="70"/>
      <c r="B13" s="69"/>
      <c r="C13" s="70"/>
      <c r="D13" s="69"/>
      <c r="E13" s="69"/>
      <c r="F13" s="71"/>
      <c r="G13" s="71"/>
      <c r="H13" s="71"/>
      <c r="I13" s="83"/>
      <c r="J13" s="149"/>
      <c r="K13" s="71"/>
      <c r="L13" s="71"/>
    </row>
    <row r="14" spans="1:12" ht="15" customHeight="1">
      <c r="A14" s="70"/>
      <c r="B14" s="69"/>
      <c r="C14" s="70"/>
      <c r="D14" s="69"/>
      <c r="E14" s="69"/>
      <c r="F14" s="71"/>
      <c r="G14" s="71"/>
      <c r="H14" s="71"/>
      <c r="I14" s="83"/>
      <c r="J14" s="149"/>
      <c r="K14" s="71"/>
      <c r="L14" s="71"/>
    </row>
    <row r="15" spans="1:12" ht="15" customHeight="1">
      <c r="A15" s="70"/>
      <c r="B15" s="69"/>
      <c r="C15" s="70"/>
      <c r="D15" s="69"/>
      <c r="E15" s="69"/>
      <c r="F15" s="71"/>
      <c r="G15" s="71"/>
      <c r="H15" s="71"/>
      <c r="I15" s="83"/>
      <c r="J15" s="149"/>
      <c r="K15" s="71"/>
      <c r="L15" s="71"/>
    </row>
    <row r="16" spans="1:12" ht="15" customHeight="1">
      <c r="A16" s="70"/>
      <c r="B16" s="69"/>
      <c r="C16" s="70"/>
      <c r="D16" s="69"/>
      <c r="E16" s="69"/>
      <c r="F16" s="71"/>
      <c r="G16" s="71"/>
      <c r="H16" s="71"/>
      <c r="I16" s="83"/>
      <c r="J16" s="149"/>
      <c r="K16" s="71"/>
      <c r="L16" s="71"/>
    </row>
    <row r="17" spans="1:12" ht="15" customHeight="1">
      <c r="A17" s="70"/>
      <c r="B17" s="69"/>
      <c r="C17" s="70"/>
      <c r="D17" s="69"/>
      <c r="E17" s="69"/>
      <c r="F17" s="71"/>
      <c r="G17" s="71"/>
      <c r="H17" s="71"/>
      <c r="I17" s="83"/>
      <c r="J17" s="149"/>
      <c r="K17" s="71"/>
      <c r="L17" s="71"/>
    </row>
    <row r="18" spans="1:12" ht="15" customHeight="1">
      <c r="A18" s="70"/>
      <c r="B18" s="69"/>
      <c r="C18" s="70"/>
      <c r="D18" s="69"/>
      <c r="E18" s="69"/>
      <c r="F18" s="71"/>
      <c r="G18" s="71"/>
      <c r="H18" s="71"/>
      <c r="I18" s="83"/>
      <c r="J18" s="149"/>
      <c r="K18" s="71"/>
      <c r="L18" s="71"/>
    </row>
    <row r="19" spans="1:12" ht="15" customHeight="1">
      <c r="A19" s="70"/>
      <c r="B19" s="69"/>
      <c r="C19" s="70"/>
      <c r="D19" s="69"/>
      <c r="E19" s="69"/>
      <c r="F19" s="71"/>
      <c r="G19" s="71"/>
      <c r="H19" s="71"/>
      <c r="I19" s="83"/>
      <c r="J19" s="149"/>
      <c r="K19" s="71"/>
      <c r="L19" s="71"/>
    </row>
    <row r="20" spans="1:12" ht="15" customHeight="1">
      <c r="A20" s="70"/>
      <c r="B20" s="69"/>
      <c r="C20" s="70"/>
      <c r="D20" s="69"/>
      <c r="E20" s="69"/>
      <c r="F20" s="71"/>
      <c r="G20" s="71"/>
      <c r="H20" s="71"/>
      <c r="I20" s="83"/>
      <c r="J20" s="149"/>
      <c r="K20" s="71"/>
      <c r="L20" s="71"/>
    </row>
    <row r="21" spans="1:12" ht="15" customHeight="1">
      <c r="A21" s="70"/>
      <c r="B21" s="69"/>
      <c r="C21" s="70"/>
      <c r="D21" s="69"/>
      <c r="E21" s="69"/>
      <c r="F21" s="71"/>
      <c r="G21" s="71"/>
      <c r="H21" s="71"/>
      <c r="I21" s="83"/>
      <c r="J21" s="149"/>
      <c r="K21" s="71"/>
      <c r="L21" s="71"/>
    </row>
    <row r="22" spans="1:12" ht="15" customHeight="1">
      <c r="A22" s="70"/>
      <c r="B22" s="69"/>
      <c r="C22" s="70"/>
      <c r="D22" s="69"/>
      <c r="E22" s="69"/>
      <c r="F22" s="71"/>
      <c r="G22" s="71"/>
      <c r="H22" s="71"/>
      <c r="I22" s="83"/>
      <c r="J22" s="149"/>
      <c r="K22" s="71"/>
      <c r="L22" s="71"/>
    </row>
    <row r="23" spans="1:12" ht="15" customHeight="1">
      <c r="A23" s="70"/>
      <c r="B23" s="69"/>
      <c r="C23" s="70"/>
      <c r="D23" s="69"/>
      <c r="E23" s="69"/>
      <c r="F23" s="71"/>
      <c r="G23" s="71"/>
      <c r="H23" s="71"/>
      <c r="I23" s="83"/>
      <c r="J23" s="149"/>
      <c r="K23" s="71"/>
      <c r="L23" s="71"/>
    </row>
    <row r="24" spans="1:12" ht="15" customHeight="1">
      <c r="A24" s="70"/>
      <c r="B24" s="69"/>
      <c r="C24" s="70"/>
      <c r="D24" s="69"/>
      <c r="E24" s="69"/>
      <c r="F24" s="71"/>
      <c r="G24" s="71"/>
      <c r="H24" s="71"/>
      <c r="I24" s="83"/>
      <c r="J24" s="149"/>
      <c r="K24" s="71"/>
      <c r="L24" s="71"/>
    </row>
    <row r="25" spans="1:12" ht="15" customHeight="1">
      <c r="A25" s="70"/>
      <c r="B25" s="69"/>
      <c r="C25" s="70"/>
      <c r="D25" s="69"/>
      <c r="E25" s="69"/>
      <c r="F25" s="71"/>
      <c r="G25" s="71"/>
      <c r="H25" s="71"/>
      <c r="I25" s="83"/>
      <c r="J25" s="149"/>
      <c r="K25" s="71"/>
      <c r="L25" s="71"/>
    </row>
    <row r="26" spans="1:12" ht="15" customHeight="1">
      <c r="A26" s="70"/>
      <c r="B26" s="69"/>
      <c r="C26" s="70"/>
      <c r="D26" s="69"/>
      <c r="E26" s="69"/>
      <c r="F26" s="71"/>
      <c r="G26" s="71"/>
      <c r="H26" s="71"/>
      <c r="I26" s="83"/>
      <c r="J26" s="149"/>
      <c r="K26" s="71"/>
      <c r="L26" s="71"/>
    </row>
    <row r="27" spans="1:12" ht="15" customHeight="1">
      <c r="A27" s="70"/>
      <c r="B27" s="69"/>
      <c r="C27" s="70"/>
      <c r="D27" s="69"/>
      <c r="E27" s="69"/>
      <c r="F27" s="71"/>
      <c r="G27" s="71"/>
      <c r="H27" s="71"/>
      <c r="I27" s="83"/>
      <c r="J27" s="149"/>
      <c r="K27" s="71"/>
      <c r="L27" s="71"/>
    </row>
    <row r="28" spans="1:12" ht="15" customHeight="1">
      <c r="A28" s="70"/>
      <c r="B28" s="69"/>
      <c r="C28" s="70"/>
      <c r="D28" s="69"/>
      <c r="E28" s="69"/>
      <c r="F28" s="71"/>
      <c r="G28" s="71"/>
      <c r="H28" s="71"/>
      <c r="I28" s="83"/>
      <c r="J28" s="149"/>
      <c r="K28" s="71"/>
      <c r="L28" s="71"/>
    </row>
    <row r="29" spans="1:12" ht="15" customHeight="1">
      <c r="A29" s="70"/>
      <c r="B29" s="69"/>
      <c r="C29" s="70"/>
      <c r="D29" s="69"/>
      <c r="E29" s="69"/>
      <c r="F29" s="71"/>
      <c r="G29" s="71"/>
      <c r="H29" s="71"/>
      <c r="I29" s="83"/>
      <c r="J29" s="149"/>
      <c r="K29" s="71"/>
      <c r="L29" s="71"/>
    </row>
    <row r="30" spans="1:12" ht="15" customHeight="1">
      <c r="A30" s="70"/>
      <c r="B30" s="69"/>
      <c r="C30" s="70"/>
      <c r="D30" s="69"/>
      <c r="E30" s="69"/>
      <c r="F30" s="71"/>
      <c r="G30" s="71"/>
      <c r="H30" s="71"/>
      <c r="I30" s="83"/>
      <c r="J30" s="149"/>
      <c r="K30" s="71"/>
      <c r="L30" s="71"/>
    </row>
    <row r="31" spans="1:12" ht="15" customHeight="1">
      <c r="A31" s="70"/>
      <c r="B31" s="69"/>
      <c r="C31" s="70"/>
      <c r="D31" s="69"/>
      <c r="E31" s="69"/>
      <c r="F31" s="71"/>
      <c r="G31" s="71"/>
      <c r="H31" s="71"/>
      <c r="I31" s="83"/>
      <c r="J31" s="149"/>
      <c r="K31" s="71"/>
      <c r="L31" s="71"/>
    </row>
  </sheetData>
  <sheetProtection password="DC54" sheet="1" objects="1" scenarios="1" selectLockedCells="1"/>
  <mergeCells count="1">
    <mergeCell ref="A1:L5"/>
  </mergeCells>
  <conditionalFormatting sqref="A6:I65536 J101:IV65536 M1:IV100">
    <cfRule type="expression" priority="2" dxfId="41" stopIfTrue="1">
      <formula>$M$7</formula>
    </cfRule>
  </conditionalFormatting>
  <conditionalFormatting sqref="J6:L100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0.7109375" style="84" customWidth="1"/>
    <col min="2" max="2" width="15.7109375" style="75" customWidth="1"/>
    <col min="3" max="3" width="30.7109375" style="74" customWidth="1"/>
    <col min="4" max="4" width="45.7109375" style="74" customWidth="1"/>
    <col min="5" max="5" width="15.7109375" style="85" customWidth="1"/>
    <col min="6" max="6" width="15.7109375" style="77" customWidth="1"/>
    <col min="7" max="12" width="9.00390625" style="1" customWidth="1"/>
    <col min="13" max="13" width="0" style="1" hidden="1" customWidth="1"/>
    <col min="14" max="16384" width="9.00390625" style="1" customWidth="1"/>
  </cols>
  <sheetData>
    <row r="1" spans="1:6" ht="15" customHeight="1">
      <c r="A1" s="201" t="str">
        <f>IF(M7,"Not Valid for Selection on Information Tab","CIGARETTES RETURNED TO MANUFACTURER")</f>
        <v>Not Valid for Selection on Information Tab</v>
      </c>
      <c r="B1" s="201"/>
      <c r="C1" s="201"/>
      <c r="D1" s="201"/>
      <c r="E1" s="201"/>
      <c r="F1" s="201"/>
    </row>
    <row r="2" spans="1:6" ht="15" customHeight="1">
      <c r="A2" s="201"/>
      <c r="B2" s="201"/>
      <c r="C2" s="201"/>
      <c r="D2" s="201"/>
      <c r="E2" s="201"/>
      <c r="F2" s="201"/>
    </row>
    <row r="3" spans="1:6" ht="15" customHeight="1">
      <c r="A3" s="201"/>
      <c r="B3" s="201"/>
      <c r="C3" s="201"/>
      <c r="D3" s="201"/>
      <c r="E3" s="201"/>
      <c r="F3" s="201"/>
    </row>
    <row r="4" spans="1:6" ht="15" customHeight="1">
      <c r="A4" s="201"/>
      <c r="B4" s="201"/>
      <c r="C4" s="201"/>
      <c r="D4" s="201"/>
      <c r="E4" s="201"/>
      <c r="F4" s="201"/>
    </row>
    <row r="5" spans="1:6" ht="15" customHeight="1" thickBot="1">
      <c r="A5" s="201"/>
      <c r="B5" s="201"/>
      <c r="C5" s="201"/>
      <c r="D5" s="201"/>
      <c r="E5" s="201"/>
      <c r="F5" s="201"/>
    </row>
    <row r="6" spans="1:6" ht="15" customHeight="1" thickBot="1" thickTop="1">
      <c r="A6" s="62" t="s">
        <v>39</v>
      </c>
      <c r="B6" s="56" t="s">
        <v>40</v>
      </c>
      <c r="C6" s="56" t="s">
        <v>41</v>
      </c>
      <c r="D6" s="56" t="s">
        <v>42</v>
      </c>
      <c r="E6" s="56" t="s">
        <v>28</v>
      </c>
      <c r="F6" s="57" t="s">
        <v>29</v>
      </c>
    </row>
    <row r="7" spans="1:13" ht="15" customHeight="1" thickTop="1">
      <c r="A7" s="80"/>
      <c r="B7" s="65"/>
      <c r="C7" s="64"/>
      <c r="D7" s="64"/>
      <c r="E7" s="81"/>
      <c r="F7" s="67"/>
      <c r="M7" s="1" t="b">
        <f>OR(Information!C8&lt;&gt;"No",Information!C7="")</f>
        <v>1</v>
      </c>
    </row>
    <row r="8" spans="1:6" ht="15" customHeight="1">
      <c r="A8" s="82"/>
      <c r="B8" s="70"/>
      <c r="C8" s="69"/>
      <c r="D8" s="69"/>
      <c r="E8" s="83"/>
      <c r="F8" s="72"/>
    </row>
    <row r="9" spans="1:6" ht="15" customHeight="1">
      <c r="A9" s="82"/>
      <c r="B9" s="70"/>
      <c r="C9" s="69"/>
      <c r="D9" s="69"/>
      <c r="E9" s="83"/>
      <c r="F9" s="72"/>
    </row>
    <row r="10" spans="1:6" ht="15" customHeight="1">
      <c r="A10" s="82"/>
      <c r="B10" s="70"/>
      <c r="C10" s="69"/>
      <c r="D10" s="69"/>
      <c r="E10" s="83"/>
      <c r="F10" s="72"/>
    </row>
    <row r="11" spans="1:6" ht="15" customHeight="1">
      <c r="A11" s="82"/>
      <c r="B11" s="70"/>
      <c r="C11" s="69"/>
      <c r="D11" s="69"/>
      <c r="E11" s="83"/>
      <c r="F11" s="72"/>
    </row>
    <row r="12" spans="1:6" ht="15" customHeight="1">
      <c r="A12" s="82"/>
      <c r="B12" s="70"/>
      <c r="C12" s="69"/>
      <c r="D12" s="69"/>
      <c r="E12" s="83"/>
      <c r="F12" s="72"/>
    </row>
    <row r="13" spans="1:6" ht="15" customHeight="1">
      <c r="A13" s="82"/>
      <c r="B13" s="70"/>
      <c r="C13" s="69"/>
      <c r="D13" s="69"/>
      <c r="E13" s="83"/>
      <c r="F13" s="72"/>
    </row>
    <row r="14" spans="1:6" ht="15" customHeight="1">
      <c r="A14" s="82"/>
      <c r="B14" s="70"/>
      <c r="C14" s="69"/>
      <c r="D14" s="69"/>
      <c r="E14" s="83"/>
      <c r="F14" s="72"/>
    </row>
    <row r="15" spans="1:6" ht="15" customHeight="1">
      <c r="A15" s="82"/>
      <c r="B15" s="70"/>
      <c r="C15" s="69"/>
      <c r="D15" s="69"/>
      <c r="E15" s="83"/>
      <c r="F15" s="72"/>
    </row>
    <row r="16" spans="1:6" ht="15" customHeight="1">
      <c r="A16" s="82"/>
      <c r="B16" s="70"/>
      <c r="C16" s="69"/>
      <c r="D16" s="69"/>
      <c r="E16" s="83"/>
      <c r="F16" s="72"/>
    </row>
    <row r="17" spans="1:6" ht="15" customHeight="1">
      <c r="A17" s="82"/>
      <c r="B17" s="70"/>
      <c r="C17" s="69"/>
      <c r="D17" s="69"/>
      <c r="E17" s="83"/>
      <c r="F17" s="72"/>
    </row>
    <row r="18" spans="1:6" ht="15" customHeight="1">
      <c r="A18" s="82"/>
      <c r="B18" s="70"/>
      <c r="C18" s="69"/>
      <c r="D18" s="69"/>
      <c r="E18" s="83"/>
      <c r="F18" s="72"/>
    </row>
    <row r="19" spans="1:6" ht="15" customHeight="1">
      <c r="A19" s="82"/>
      <c r="B19" s="70"/>
      <c r="C19" s="69"/>
      <c r="D19" s="69"/>
      <c r="E19" s="83"/>
      <c r="F19" s="72"/>
    </row>
    <row r="20" spans="1:6" ht="15" customHeight="1">
      <c r="A20" s="82"/>
      <c r="B20" s="70"/>
      <c r="C20" s="69"/>
      <c r="D20" s="69"/>
      <c r="E20" s="83"/>
      <c r="F20" s="72"/>
    </row>
    <row r="21" spans="1:6" ht="15" customHeight="1">
      <c r="A21" s="82"/>
      <c r="B21" s="70"/>
      <c r="C21" s="69"/>
      <c r="D21" s="69"/>
      <c r="E21" s="83"/>
      <c r="F21" s="72"/>
    </row>
    <row r="22" spans="1:6" ht="15" customHeight="1">
      <c r="A22" s="82"/>
      <c r="B22" s="70"/>
      <c r="C22" s="69"/>
      <c r="D22" s="69"/>
      <c r="E22" s="83"/>
      <c r="F22" s="72"/>
    </row>
    <row r="23" spans="1:6" ht="15" customHeight="1">
      <c r="A23" s="82"/>
      <c r="B23" s="70"/>
      <c r="C23" s="69"/>
      <c r="D23" s="69"/>
      <c r="E23" s="83"/>
      <c r="F23" s="72"/>
    </row>
    <row r="24" spans="1:6" ht="15" customHeight="1">
      <c r="A24" s="82"/>
      <c r="B24" s="70"/>
      <c r="C24" s="69"/>
      <c r="D24" s="69"/>
      <c r="E24" s="83"/>
      <c r="F24" s="72"/>
    </row>
    <row r="25" spans="1:6" ht="15" customHeight="1">
      <c r="A25" s="82"/>
      <c r="B25" s="70"/>
      <c r="C25" s="69"/>
      <c r="D25" s="69"/>
      <c r="E25" s="83"/>
      <c r="F25" s="72"/>
    </row>
    <row r="26" spans="1:6" ht="15" customHeight="1">
      <c r="A26" s="82"/>
      <c r="B26" s="70"/>
      <c r="C26" s="69"/>
      <c r="D26" s="69"/>
      <c r="E26" s="83"/>
      <c r="F26" s="72"/>
    </row>
    <row r="27" spans="1:6" ht="15" customHeight="1">
      <c r="A27" s="82"/>
      <c r="B27" s="70"/>
      <c r="C27" s="69"/>
      <c r="D27" s="69"/>
      <c r="E27" s="83"/>
      <c r="F27" s="72"/>
    </row>
    <row r="28" spans="1:6" ht="15" customHeight="1">
      <c r="A28" s="82"/>
      <c r="B28" s="70"/>
      <c r="C28" s="69"/>
      <c r="D28" s="69"/>
      <c r="E28" s="83"/>
      <c r="F28" s="72"/>
    </row>
    <row r="29" spans="1:6" ht="15" customHeight="1">
      <c r="A29" s="82"/>
      <c r="B29" s="70"/>
      <c r="C29" s="69"/>
      <c r="D29" s="69"/>
      <c r="E29" s="83"/>
      <c r="F29" s="72"/>
    </row>
    <row r="30" spans="1:6" ht="15" customHeight="1">
      <c r="A30" s="82"/>
      <c r="B30" s="70"/>
      <c r="C30" s="69"/>
      <c r="D30" s="69"/>
      <c r="E30" s="83"/>
      <c r="F30" s="72"/>
    </row>
    <row r="31" spans="1:6" ht="15" customHeight="1">
      <c r="A31" s="82"/>
      <c r="B31" s="70"/>
      <c r="C31" s="69"/>
      <c r="D31" s="69"/>
      <c r="E31" s="83"/>
      <c r="F31" s="72"/>
    </row>
  </sheetData>
  <sheetProtection password="DC54" sheet="1" objects="1" scenarios="1" selectLockedCells="1"/>
  <mergeCells count="1">
    <mergeCell ref="A1:F5"/>
  </mergeCells>
  <conditionalFormatting sqref="G1:IV65536 A6:F65536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0.7109375" style="84" customWidth="1"/>
    <col min="2" max="2" width="30.7109375" style="74" customWidth="1"/>
    <col min="3" max="3" width="45.7109375" style="74" customWidth="1"/>
    <col min="4" max="4" width="15.7109375" style="85" customWidth="1"/>
    <col min="5" max="5" width="15.7109375" style="77" customWidth="1"/>
    <col min="6" max="12" width="9.00390625" style="1" customWidth="1"/>
    <col min="13" max="13" width="0" style="1" hidden="1" customWidth="1"/>
    <col min="14" max="16384" width="9.00390625" style="1" customWidth="1"/>
  </cols>
  <sheetData>
    <row r="1" spans="1:5" ht="15" customHeight="1">
      <c r="A1" s="201" t="str">
        <f>IF(M7,"Not Valid for Selection on Information Tab",IF(Information!C7="No","CIGARETTES DELIVERED TO CUSTOMERS LOCATED IN GEORGIA","CIGARETTES DELIVERED TO CUSTOMERS LOCATED OUTSIDE OF GEORGIA"))</f>
        <v>Not Valid for Selection on Information Tab</v>
      </c>
      <c r="B1" s="201"/>
      <c r="C1" s="201"/>
      <c r="D1" s="201"/>
      <c r="E1" s="201"/>
    </row>
    <row r="2" spans="1:5" ht="15" customHeight="1">
      <c r="A2" s="201"/>
      <c r="B2" s="201"/>
      <c r="C2" s="201"/>
      <c r="D2" s="201"/>
      <c r="E2" s="201"/>
    </row>
    <row r="3" spans="1:5" ht="15" customHeight="1">
      <c r="A3" s="201"/>
      <c r="B3" s="201"/>
      <c r="C3" s="201"/>
      <c r="D3" s="201"/>
      <c r="E3" s="201"/>
    </row>
    <row r="4" spans="1:5" ht="15" customHeight="1">
      <c r="A4" s="201"/>
      <c r="B4" s="201"/>
      <c r="C4" s="201"/>
      <c r="D4" s="201"/>
      <c r="E4" s="201"/>
    </row>
    <row r="5" spans="1:5" ht="15" customHeight="1" thickBot="1">
      <c r="A5" s="201"/>
      <c r="B5" s="201"/>
      <c r="C5" s="201"/>
      <c r="D5" s="201"/>
      <c r="E5" s="201"/>
    </row>
    <row r="6" spans="1:5" ht="15" customHeight="1" thickBot="1" thickTop="1">
      <c r="A6" s="123" t="s">
        <v>21</v>
      </c>
      <c r="B6" s="56" t="s">
        <v>41</v>
      </c>
      <c r="C6" s="56" t="s">
        <v>42</v>
      </c>
      <c r="D6" s="56" t="s">
        <v>28</v>
      </c>
      <c r="E6" s="57" t="s">
        <v>29</v>
      </c>
    </row>
    <row r="7" spans="1:13" ht="15" customHeight="1" thickTop="1">
      <c r="A7" s="80"/>
      <c r="B7" s="64"/>
      <c r="C7" s="64"/>
      <c r="D7" s="81"/>
      <c r="E7" s="67"/>
      <c r="M7" s="1" t="b">
        <f>OR(Information!C8&lt;&gt;"No",Information!C7="")</f>
        <v>1</v>
      </c>
    </row>
    <row r="8" spans="1:5" ht="15" customHeight="1">
      <c r="A8" s="82"/>
      <c r="B8" s="69"/>
      <c r="C8" s="69"/>
      <c r="D8" s="83"/>
      <c r="E8" s="72"/>
    </row>
    <row r="9" spans="1:5" ht="15" customHeight="1">
      <c r="A9" s="82"/>
      <c r="B9" s="69"/>
      <c r="C9" s="69"/>
      <c r="D9" s="83"/>
      <c r="E9" s="72"/>
    </row>
    <row r="10" spans="1:5" ht="15" customHeight="1">
      <c r="A10" s="82"/>
      <c r="B10" s="69"/>
      <c r="C10" s="69"/>
      <c r="D10" s="83"/>
      <c r="E10" s="72"/>
    </row>
    <row r="11" spans="1:5" ht="15" customHeight="1">
      <c r="A11" s="82"/>
      <c r="B11" s="69"/>
      <c r="C11" s="69"/>
      <c r="D11" s="83"/>
      <c r="E11" s="72"/>
    </row>
    <row r="12" spans="1:5" ht="15" customHeight="1">
      <c r="A12" s="82"/>
      <c r="B12" s="69"/>
      <c r="C12" s="69"/>
      <c r="D12" s="83"/>
      <c r="E12" s="72"/>
    </row>
    <row r="13" spans="1:5" ht="15" customHeight="1">
      <c r="A13" s="82"/>
      <c r="B13" s="69"/>
      <c r="C13" s="69"/>
      <c r="D13" s="83"/>
      <c r="E13" s="72"/>
    </row>
    <row r="14" spans="1:5" ht="15" customHeight="1">
      <c r="A14" s="82"/>
      <c r="B14" s="69"/>
      <c r="C14" s="69"/>
      <c r="D14" s="83"/>
      <c r="E14" s="72"/>
    </row>
    <row r="15" spans="1:5" ht="15" customHeight="1">
      <c r="A15" s="82"/>
      <c r="B15" s="69"/>
      <c r="C15" s="69"/>
      <c r="D15" s="83"/>
      <c r="E15" s="72"/>
    </row>
    <row r="16" spans="1:5" ht="15" customHeight="1">
      <c r="A16" s="82"/>
      <c r="B16" s="69"/>
      <c r="C16" s="69"/>
      <c r="D16" s="83"/>
      <c r="E16" s="72"/>
    </row>
    <row r="17" spans="1:5" ht="15" customHeight="1">
      <c r="A17" s="82"/>
      <c r="B17" s="69"/>
      <c r="C17" s="69"/>
      <c r="D17" s="83"/>
      <c r="E17" s="72"/>
    </row>
    <row r="18" spans="1:5" ht="15" customHeight="1">
      <c r="A18" s="82"/>
      <c r="B18" s="69"/>
      <c r="C18" s="69"/>
      <c r="D18" s="83"/>
      <c r="E18" s="72"/>
    </row>
    <row r="19" spans="1:5" ht="15" customHeight="1">
      <c r="A19" s="82"/>
      <c r="B19" s="69"/>
      <c r="C19" s="69"/>
      <c r="D19" s="83"/>
      <c r="E19" s="72"/>
    </row>
    <row r="20" spans="1:5" ht="15" customHeight="1">
      <c r="A20" s="82"/>
      <c r="B20" s="69"/>
      <c r="C20" s="69"/>
      <c r="D20" s="83"/>
      <c r="E20" s="72"/>
    </row>
    <row r="21" spans="1:5" ht="15" customHeight="1">
      <c r="A21" s="82"/>
      <c r="B21" s="69"/>
      <c r="C21" s="69"/>
      <c r="D21" s="83"/>
      <c r="E21" s="72"/>
    </row>
    <row r="22" spans="1:5" ht="15" customHeight="1">
      <c r="A22" s="82"/>
      <c r="B22" s="69"/>
      <c r="C22" s="69"/>
      <c r="D22" s="83"/>
      <c r="E22" s="72"/>
    </row>
    <row r="23" spans="1:5" ht="15" customHeight="1">
      <c r="A23" s="82"/>
      <c r="B23" s="69"/>
      <c r="C23" s="69"/>
      <c r="D23" s="83"/>
      <c r="E23" s="72"/>
    </row>
    <row r="24" spans="1:5" ht="15" customHeight="1">
      <c r="A24" s="82"/>
      <c r="B24" s="69"/>
      <c r="C24" s="69"/>
      <c r="D24" s="83"/>
      <c r="E24" s="72"/>
    </row>
    <row r="25" spans="1:5" ht="15" customHeight="1">
      <c r="A25" s="82"/>
      <c r="B25" s="69"/>
      <c r="C25" s="69"/>
      <c r="D25" s="83"/>
      <c r="E25" s="72"/>
    </row>
    <row r="26" spans="1:5" ht="15" customHeight="1">
      <c r="A26" s="82"/>
      <c r="B26" s="69"/>
      <c r="C26" s="69"/>
      <c r="D26" s="83"/>
      <c r="E26" s="72"/>
    </row>
    <row r="27" spans="1:5" ht="15" customHeight="1">
      <c r="A27" s="82"/>
      <c r="B27" s="69"/>
      <c r="C27" s="69"/>
      <c r="D27" s="83"/>
      <c r="E27" s="72"/>
    </row>
    <row r="28" spans="1:5" ht="15" customHeight="1">
      <c r="A28" s="82"/>
      <c r="B28" s="69"/>
      <c r="C28" s="69"/>
      <c r="D28" s="83"/>
      <c r="E28" s="72"/>
    </row>
    <row r="29" spans="1:5" ht="15" customHeight="1">
      <c r="A29" s="82"/>
      <c r="B29" s="69"/>
      <c r="C29" s="69"/>
      <c r="D29" s="83"/>
      <c r="E29" s="72"/>
    </row>
    <row r="30" spans="1:5" ht="15" customHeight="1">
      <c r="A30" s="82"/>
      <c r="B30" s="69"/>
      <c r="C30" s="69"/>
      <c r="D30" s="83"/>
      <c r="E30" s="72"/>
    </row>
    <row r="31" spans="1:5" ht="15" customHeight="1">
      <c r="A31" s="82"/>
      <c r="B31" s="69"/>
      <c r="C31" s="69"/>
      <c r="D31" s="83"/>
      <c r="E31" s="72"/>
    </row>
  </sheetData>
  <sheetProtection password="DC54" sheet="1" objects="1" scenarios="1" selectLockedCells="1"/>
  <mergeCells count="1">
    <mergeCell ref="A1:E5"/>
  </mergeCells>
  <conditionalFormatting sqref="F1:IV65536 A6:E65536">
    <cfRule type="expression" priority="1" dxfId="41" stopIfTrue="1">
      <formula>$M$7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0.7109375" style="101" customWidth="1"/>
    <col min="2" max="2" width="15.7109375" style="101" customWidth="1"/>
    <col min="3" max="3" width="30.7109375" style="101" customWidth="1"/>
    <col min="4" max="4" width="30.7109375" style="50" customWidth="1"/>
    <col min="5" max="5" width="30.7109375" style="101" customWidth="1"/>
    <col min="6" max="6" width="15.7109375" style="101" customWidth="1"/>
    <col min="7" max="7" width="15.7109375" style="102" customWidth="1"/>
    <col min="8" max="9" width="9.00390625" style="1" customWidth="1"/>
    <col min="10" max="10" width="9.00390625" style="1" hidden="1" customWidth="1"/>
    <col min="11" max="12" width="9.00390625" style="1" customWidth="1"/>
    <col min="13" max="13" width="0" style="1" hidden="1" customWidth="1"/>
    <col min="14" max="16384" width="9.00390625" style="1" customWidth="1"/>
  </cols>
  <sheetData>
    <row r="1" spans="1:7" ht="15" customHeight="1">
      <c r="A1" s="201" t="str">
        <f>IF(M7,"Not Valid for Selection on Information Tab","SUMMARY OF STAMPING OPERATION USING OTHER STATES CIGARETTE TAX
 STAMPS DURING THE MONTH")</f>
        <v>Not Valid for Selection on Information Tab</v>
      </c>
      <c r="B1" s="201"/>
      <c r="C1" s="201"/>
      <c r="D1" s="201"/>
      <c r="E1" s="201"/>
      <c r="F1" s="201"/>
      <c r="G1" s="201"/>
    </row>
    <row r="2" spans="1:7" ht="15" customHeight="1">
      <c r="A2" s="201"/>
      <c r="B2" s="201"/>
      <c r="C2" s="201"/>
      <c r="D2" s="201"/>
      <c r="E2" s="201"/>
      <c r="F2" s="201"/>
      <c r="G2" s="201"/>
    </row>
    <row r="3" spans="1:7" ht="15" customHeight="1">
      <c r="A3" s="201"/>
      <c r="B3" s="201"/>
      <c r="C3" s="201"/>
      <c r="D3" s="201"/>
      <c r="E3" s="201"/>
      <c r="F3" s="201"/>
      <c r="G3" s="201"/>
    </row>
    <row r="4" spans="1:7" ht="15" customHeight="1">
      <c r="A4" s="201"/>
      <c r="B4" s="201"/>
      <c r="C4" s="201"/>
      <c r="D4" s="201"/>
      <c r="E4" s="201"/>
      <c r="F4" s="201"/>
      <c r="G4" s="201"/>
    </row>
    <row r="5" spans="1:7" ht="24" customHeight="1" thickBot="1">
      <c r="A5" s="242" t="s">
        <v>152</v>
      </c>
      <c r="B5" s="242"/>
      <c r="C5" s="242"/>
      <c r="D5" s="242"/>
      <c r="E5" s="242"/>
      <c r="F5" s="242"/>
      <c r="G5" s="242"/>
    </row>
    <row r="6" spans="1:10" ht="15" customHeight="1" thickBot="1" thickTop="1">
      <c r="A6" s="123" t="s">
        <v>65</v>
      </c>
      <c r="B6" s="125" t="s">
        <v>66</v>
      </c>
      <c r="C6" s="125" t="s">
        <v>156</v>
      </c>
      <c r="D6" s="125" t="s">
        <v>150</v>
      </c>
      <c r="E6" s="125" t="s">
        <v>151</v>
      </c>
      <c r="F6" s="78" t="s">
        <v>67</v>
      </c>
      <c r="G6" s="86" t="s">
        <v>68</v>
      </c>
      <c r="J6" s="50" t="s">
        <v>89</v>
      </c>
    </row>
    <row r="7" spans="1:13" ht="15" customHeight="1" thickTop="1">
      <c r="A7" s="87"/>
      <c r="B7" s="66"/>
      <c r="C7" s="88">
        <f>IF(A7&lt;&gt;"",SUMIF('Cig Sch B'!A:A,A7,'Cig Sch B'!E:E),"")</f>
      </c>
      <c r="D7" s="89">
        <f>IF(A7&lt;&gt;"",C7+B7,"")</f>
      </c>
      <c r="E7" s="66"/>
      <c r="F7" s="79"/>
      <c r="G7" s="90">
        <f>IF(A7&lt;&gt;"",D7-E7-F7,"")</f>
      </c>
      <c r="J7" s="50" t="s">
        <v>90</v>
      </c>
      <c r="M7" s="1" t="b">
        <f>OR(Information!C8&lt;&gt;"No",Information!C7&lt;&gt;"Yes")</f>
        <v>1</v>
      </c>
    </row>
    <row r="8" spans="1:10" ht="15" customHeight="1">
      <c r="A8" s="91"/>
      <c r="B8" s="71"/>
      <c r="C8" s="92">
        <f>IF(A8&lt;&gt;"",SUMIF('Cig Sch B'!A:A,A8,'Cig Sch B'!E:E),"")</f>
      </c>
      <c r="D8" s="93">
        <f aca="true" t="shared" si="0" ref="D8:D57">IF(A8&lt;&gt;"",C8+B8,"")</f>
      </c>
      <c r="E8" s="71"/>
      <c r="F8" s="76"/>
      <c r="G8" s="94">
        <f aca="true" t="shared" si="1" ref="G8:G57">IF(A8&lt;&gt;"",D8-E8-F8,"")</f>
      </c>
      <c r="J8" s="50" t="s">
        <v>91</v>
      </c>
    </row>
    <row r="9" spans="1:10" ht="15" customHeight="1">
      <c r="A9" s="91"/>
      <c r="B9" s="71"/>
      <c r="C9" s="92">
        <f>IF(A9&lt;&gt;"",SUMIF('Cig Sch B'!A:A,A9,'Cig Sch B'!E:E),"")</f>
      </c>
      <c r="D9" s="93">
        <f t="shared" si="0"/>
      </c>
      <c r="E9" s="71"/>
      <c r="F9" s="76"/>
      <c r="G9" s="94">
        <f t="shared" si="1"/>
      </c>
      <c r="J9" s="50" t="s">
        <v>92</v>
      </c>
    </row>
    <row r="10" spans="1:10" ht="15" customHeight="1">
      <c r="A10" s="91"/>
      <c r="B10" s="71"/>
      <c r="C10" s="92">
        <f>IF(A10&lt;&gt;"",SUMIF('Cig Sch B'!A:A,A10,'Cig Sch B'!E:E),"")</f>
      </c>
      <c r="D10" s="93">
        <f t="shared" si="0"/>
      </c>
      <c r="E10" s="71"/>
      <c r="F10" s="76"/>
      <c r="G10" s="94">
        <f t="shared" si="1"/>
      </c>
      <c r="J10" s="50" t="s">
        <v>93</v>
      </c>
    </row>
    <row r="11" spans="1:10" ht="15" customHeight="1">
      <c r="A11" s="91"/>
      <c r="B11" s="71"/>
      <c r="C11" s="92">
        <f>IF(A11&lt;&gt;"",SUMIF('Cig Sch B'!A:A,A11,'Cig Sch B'!E:E),"")</f>
      </c>
      <c r="D11" s="93">
        <f t="shared" si="0"/>
      </c>
      <c r="E11" s="71"/>
      <c r="F11" s="76"/>
      <c r="G11" s="94">
        <f t="shared" si="1"/>
      </c>
      <c r="J11" s="50" t="s">
        <v>94</v>
      </c>
    </row>
    <row r="12" spans="1:10" ht="15" customHeight="1">
      <c r="A12" s="91"/>
      <c r="B12" s="71"/>
      <c r="C12" s="92">
        <f>IF(A12&lt;&gt;"",SUMIF('Cig Sch B'!A:A,A12,'Cig Sch B'!E:E),"")</f>
      </c>
      <c r="D12" s="93">
        <f t="shared" si="0"/>
      </c>
      <c r="E12" s="71"/>
      <c r="F12" s="76"/>
      <c r="G12" s="94">
        <f t="shared" si="1"/>
      </c>
      <c r="J12" s="50" t="s">
        <v>95</v>
      </c>
    </row>
    <row r="13" spans="1:10" ht="15" customHeight="1">
      <c r="A13" s="91"/>
      <c r="B13" s="71"/>
      <c r="C13" s="92">
        <f>IF(A13&lt;&gt;"",SUMIF('Cig Sch B'!A:A,A13,'Cig Sch B'!E:E),"")</f>
      </c>
      <c r="D13" s="93">
        <f t="shared" si="0"/>
      </c>
      <c r="E13" s="71"/>
      <c r="F13" s="76"/>
      <c r="G13" s="94">
        <f t="shared" si="1"/>
      </c>
      <c r="J13" s="50" t="s">
        <v>96</v>
      </c>
    </row>
    <row r="14" spans="1:10" ht="15" customHeight="1">
      <c r="A14" s="91"/>
      <c r="B14" s="71"/>
      <c r="C14" s="92">
        <f>IF(A14&lt;&gt;"",SUMIF('Cig Sch B'!A:A,A14,'Cig Sch B'!E:E),"")</f>
      </c>
      <c r="D14" s="93">
        <f t="shared" si="0"/>
      </c>
      <c r="E14" s="71"/>
      <c r="F14" s="76"/>
      <c r="G14" s="94">
        <f t="shared" si="1"/>
      </c>
      <c r="J14" s="50" t="s">
        <v>97</v>
      </c>
    </row>
    <row r="15" spans="1:10" ht="15" customHeight="1">
      <c r="A15" s="91"/>
      <c r="B15" s="71"/>
      <c r="C15" s="92">
        <f>IF(A15&lt;&gt;"",SUMIF('Cig Sch B'!A:A,A15,'Cig Sch B'!E:E),"")</f>
      </c>
      <c r="D15" s="93">
        <f t="shared" si="0"/>
      </c>
      <c r="E15" s="71"/>
      <c r="F15" s="76"/>
      <c r="G15" s="94">
        <f t="shared" si="1"/>
      </c>
      <c r="J15" s="50" t="s">
        <v>98</v>
      </c>
    </row>
    <row r="16" spans="1:10" ht="15" customHeight="1">
      <c r="A16" s="91"/>
      <c r="B16" s="71"/>
      <c r="C16" s="92">
        <f>IF(A16&lt;&gt;"",SUMIF('Cig Sch B'!A:A,A16,'Cig Sch B'!E:E),"")</f>
      </c>
      <c r="D16" s="93">
        <f t="shared" si="0"/>
      </c>
      <c r="E16" s="71"/>
      <c r="F16" s="76"/>
      <c r="G16" s="94">
        <f t="shared" si="1"/>
      </c>
      <c r="J16" s="50" t="s">
        <v>99</v>
      </c>
    </row>
    <row r="17" spans="1:10" ht="15" customHeight="1">
      <c r="A17" s="91"/>
      <c r="B17" s="71"/>
      <c r="C17" s="92">
        <f>IF(A17&lt;&gt;"",SUMIF('Cig Sch B'!A:A,A17,'Cig Sch B'!E:E),"")</f>
      </c>
      <c r="D17" s="93">
        <f t="shared" si="0"/>
      </c>
      <c r="E17" s="71"/>
      <c r="F17" s="76"/>
      <c r="G17" s="94">
        <f t="shared" si="1"/>
      </c>
      <c r="J17" s="50" t="s">
        <v>100</v>
      </c>
    </row>
    <row r="18" spans="1:10" ht="15" customHeight="1">
      <c r="A18" s="91"/>
      <c r="B18" s="71"/>
      <c r="C18" s="92">
        <f>IF(A18&lt;&gt;"",SUMIF('Cig Sch B'!A:A,A18,'Cig Sch B'!E:E),"")</f>
      </c>
      <c r="D18" s="93">
        <f t="shared" si="0"/>
      </c>
      <c r="E18" s="71"/>
      <c r="F18" s="76"/>
      <c r="G18" s="94">
        <f t="shared" si="1"/>
      </c>
      <c r="J18" s="50" t="s">
        <v>101</v>
      </c>
    </row>
    <row r="19" spans="1:10" ht="15" customHeight="1">
      <c r="A19" s="91"/>
      <c r="B19" s="71"/>
      <c r="C19" s="92">
        <f>IF(A19&lt;&gt;"",SUMIF('Cig Sch B'!A:A,A19,'Cig Sch B'!E:E),"")</f>
      </c>
      <c r="D19" s="93">
        <f t="shared" si="0"/>
      </c>
      <c r="E19" s="71"/>
      <c r="F19" s="76"/>
      <c r="G19" s="94">
        <f t="shared" si="1"/>
      </c>
      <c r="J19" s="50" t="s">
        <v>102</v>
      </c>
    </row>
    <row r="20" spans="1:10" ht="15" customHeight="1">
      <c r="A20" s="91"/>
      <c r="B20" s="71"/>
      <c r="C20" s="92">
        <f>IF(A20&lt;&gt;"",SUMIF('Cig Sch B'!A:A,A20,'Cig Sch B'!E:E),"")</f>
      </c>
      <c r="D20" s="93">
        <f t="shared" si="0"/>
      </c>
      <c r="E20" s="71"/>
      <c r="F20" s="76"/>
      <c r="G20" s="94">
        <f t="shared" si="1"/>
      </c>
      <c r="J20" s="50" t="s">
        <v>103</v>
      </c>
    </row>
    <row r="21" spans="1:10" ht="15" customHeight="1">
      <c r="A21" s="91"/>
      <c r="B21" s="71"/>
      <c r="C21" s="92">
        <f>IF(A21&lt;&gt;"",SUMIF('Cig Sch B'!A:A,A21,'Cig Sch B'!E:E),"")</f>
      </c>
      <c r="D21" s="93">
        <f t="shared" si="0"/>
      </c>
      <c r="E21" s="71"/>
      <c r="F21" s="76"/>
      <c r="G21" s="94">
        <f t="shared" si="1"/>
      </c>
      <c r="J21" s="50" t="s">
        <v>104</v>
      </c>
    </row>
    <row r="22" spans="1:10" ht="15" customHeight="1">
      <c r="A22" s="91"/>
      <c r="B22" s="71"/>
      <c r="C22" s="92">
        <f>IF(A22&lt;&gt;"",SUMIF('Cig Sch B'!A:A,A22,'Cig Sch B'!E:E),"")</f>
      </c>
      <c r="D22" s="93">
        <f t="shared" si="0"/>
      </c>
      <c r="E22" s="71"/>
      <c r="F22" s="76"/>
      <c r="G22" s="94">
        <f t="shared" si="1"/>
      </c>
      <c r="J22" s="50" t="s">
        <v>105</v>
      </c>
    </row>
    <row r="23" spans="1:10" ht="15" customHeight="1">
      <c r="A23" s="91"/>
      <c r="B23" s="71"/>
      <c r="C23" s="92">
        <f>IF(A23&lt;&gt;"",SUMIF('Cig Sch B'!A:A,A23,'Cig Sch B'!E:E),"")</f>
      </c>
      <c r="D23" s="93">
        <f t="shared" si="0"/>
      </c>
      <c r="E23" s="71"/>
      <c r="F23" s="76"/>
      <c r="G23" s="94">
        <f t="shared" si="1"/>
      </c>
      <c r="J23" s="50" t="s">
        <v>106</v>
      </c>
    </row>
    <row r="24" spans="1:10" ht="15" customHeight="1">
      <c r="A24" s="91"/>
      <c r="B24" s="71"/>
      <c r="C24" s="92">
        <f>IF(A24&lt;&gt;"",SUMIF('Cig Sch B'!A:A,A24,'Cig Sch B'!E:E),"")</f>
      </c>
      <c r="D24" s="93">
        <f t="shared" si="0"/>
      </c>
      <c r="E24" s="71"/>
      <c r="F24" s="76"/>
      <c r="G24" s="94">
        <f t="shared" si="1"/>
      </c>
      <c r="J24" s="50" t="s">
        <v>107</v>
      </c>
    </row>
    <row r="25" spans="1:10" ht="15" customHeight="1">
      <c r="A25" s="91"/>
      <c r="B25" s="71"/>
      <c r="C25" s="92">
        <f>IF(A25&lt;&gt;"",SUMIF('Cig Sch B'!A:A,A25,'Cig Sch B'!E:E),"")</f>
      </c>
      <c r="D25" s="93">
        <f t="shared" si="0"/>
      </c>
      <c r="E25" s="71"/>
      <c r="F25" s="76"/>
      <c r="G25" s="94">
        <f t="shared" si="1"/>
      </c>
      <c r="J25" s="50" t="s">
        <v>108</v>
      </c>
    </row>
    <row r="26" spans="1:10" ht="15" customHeight="1">
      <c r="A26" s="91"/>
      <c r="B26" s="71"/>
      <c r="C26" s="92">
        <f>IF(A26&lt;&gt;"",SUMIF('Cig Sch B'!A:A,A26,'Cig Sch B'!E:E),"")</f>
      </c>
      <c r="D26" s="93">
        <f t="shared" si="0"/>
      </c>
      <c r="E26" s="71"/>
      <c r="F26" s="76"/>
      <c r="G26" s="94">
        <f t="shared" si="1"/>
      </c>
      <c r="J26" s="50" t="s">
        <v>109</v>
      </c>
    </row>
    <row r="27" spans="1:10" ht="15" customHeight="1">
      <c r="A27" s="91"/>
      <c r="B27" s="71"/>
      <c r="C27" s="92">
        <f>IF(A27&lt;&gt;"",SUMIF('Cig Sch B'!A:A,A27,'Cig Sch B'!E:E),"")</f>
      </c>
      <c r="D27" s="93">
        <f t="shared" si="0"/>
      </c>
      <c r="E27" s="71"/>
      <c r="F27" s="76"/>
      <c r="G27" s="94">
        <f t="shared" si="1"/>
      </c>
      <c r="J27" s="50" t="s">
        <v>110</v>
      </c>
    </row>
    <row r="28" spans="1:10" ht="15" customHeight="1">
      <c r="A28" s="91"/>
      <c r="B28" s="71"/>
      <c r="C28" s="92">
        <f>IF(A28&lt;&gt;"",SUMIF('Cig Sch B'!A:A,A28,'Cig Sch B'!E:E),"")</f>
      </c>
      <c r="D28" s="93">
        <f t="shared" si="0"/>
      </c>
      <c r="E28" s="71"/>
      <c r="F28" s="76"/>
      <c r="G28" s="94">
        <f t="shared" si="1"/>
      </c>
      <c r="J28" s="50" t="s">
        <v>111</v>
      </c>
    </row>
    <row r="29" spans="1:10" ht="15" customHeight="1">
      <c r="A29" s="91"/>
      <c r="B29" s="71"/>
      <c r="C29" s="92">
        <f>IF(A29&lt;&gt;"",SUMIF('Cig Sch B'!A:A,A29,'Cig Sch B'!E:E),"")</f>
      </c>
      <c r="D29" s="93">
        <f t="shared" si="0"/>
      </c>
      <c r="E29" s="71"/>
      <c r="F29" s="76"/>
      <c r="G29" s="94">
        <f t="shared" si="1"/>
      </c>
      <c r="J29" s="50" t="s">
        <v>112</v>
      </c>
    </row>
    <row r="30" spans="1:10" ht="15" customHeight="1">
      <c r="A30" s="91"/>
      <c r="B30" s="71"/>
      <c r="C30" s="92">
        <f>IF(A30&lt;&gt;"",SUMIF('Cig Sch B'!A:A,A30,'Cig Sch B'!E:E),"")</f>
      </c>
      <c r="D30" s="93">
        <f t="shared" si="0"/>
      </c>
      <c r="E30" s="71"/>
      <c r="F30" s="76"/>
      <c r="G30" s="94">
        <f t="shared" si="1"/>
      </c>
      <c r="J30" s="50" t="s">
        <v>113</v>
      </c>
    </row>
    <row r="31" spans="1:10" ht="15" customHeight="1">
      <c r="A31" s="91"/>
      <c r="B31" s="71"/>
      <c r="C31" s="92">
        <f>IF(A31&lt;&gt;"",SUMIF('Cig Sch B'!A:A,A31,'Cig Sch B'!E:E),"")</f>
      </c>
      <c r="D31" s="93">
        <f t="shared" si="0"/>
      </c>
      <c r="E31" s="71"/>
      <c r="F31" s="76"/>
      <c r="G31" s="94">
        <f t="shared" si="1"/>
      </c>
      <c r="J31" s="50" t="s">
        <v>114</v>
      </c>
    </row>
    <row r="32" spans="1:10" ht="12.75">
      <c r="A32" s="91"/>
      <c r="B32" s="71"/>
      <c r="C32" s="92">
        <f>IF(A32&lt;&gt;"",SUMIF('Cig Sch B'!A:A,A32,'Cig Sch B'!E:E),"")</f>
      </c>
      <c r="D32" s="93">
        <f t="shared" si="0"/>
      </c>
      <c r="E32" s="71"/>
      <c r="F32" s="76"/>
      <c r="G32" s="94">
        <f t="shared" si="1"/>
      </c>
      <c r="J32" s="50" t="s">
        <v>115</v>
      </c>
    </row>
    <row r="33" spans="1:10" ht="12.75">
      <c r="A33" s="91"/>
      <c r="B33" s="71"/>
      <c r="C33" s="92">
        <f>IF(A33&lt;&gt;"",SUMIF('Cig Sch B'!A:A,A33,'Cig Sch B'!E:E),"")</f>
      </c>
      <c r="D33" s="93">
        <f t="shared" si="0"/>
      </c>
      <c r="E33" s="71"/>
      <c r="F33" s="76"/>
      <c r="G33" s="94">
        <f t="shared" si="1"/>
      </c>
      <c r="J33" s="50" t="s">
        <v>116</v>
      </c>
    </row>
    <row r="34" spans="1:10" ht="12.75">
      <c r="A34" s="91"/>
      <c r="B34" s="71"/>
      <c r="C34" s="92">
        <f>IF(A34&lt;&gt;"",SUMIF('Cig Sch B'!A:A,A34,'Cig Sch B'!E:E),"")</f>
      </c>
      <c r="D34" s="93">
        <f t="shared" si="0"/>
      </c>
      <c r="E34" s="71"/>
      <c r="F34" s="76"/>
      <c r="G34" s="94">
        <f t="shared" si="1"/>
      </c>
      <c r="J34" s="50" t="s">
        <v>117</v>
      </c>
    </row>
    <row r="35" spans="1:10" ht="12.75">
      <c r="A35" s="91"/>
      <c r="B35" s="71"/>
      <c r="C35" s="92">
        <f>IF(A35&lt;&gt;"",SUMIF('Cig Sch B'!A:A,A35,'Cig Sch B'!E:E),"")</f>
      </c>
      <c r="D35" s="93">
        <f t="shared" si="0"/>
      </c>
      <c r="E35" s="71"/>
      <c r="F35" s="76"/>
      <c r="G35" s="94">
        <f t="shared" si="1"/>
      </c>
      <c r="J35" s="50" t="s">
        <v>118</v>
      </c>
    </row>
    <row r="36" spans="1:10" ht="12.75">
      <c r="A36" s="91"/>
      <c r="B36" s="71"/>
      <c r="C36" s="92">
        <f>IF(A36&lt;&gt;"",SUMIF('Cig Sch B'!A:A,A36,'Cig Sch B'!E:E),"")</f>
      </c>
      <c r="D36" s="93">
        <f t="shared" si="0"/>
      </c>
      <c r="E36" s="71"/>
      <c r="F36" s="76"/>
      <c r="G36" s="94">
        <f t="shared" si="1"/>
      </c>
      <c r="J36" s="50" t="s">
        <v>119</v>
      </c>
    </row>
    <row r="37" spans="1:10" ht="12.75">
      <c r="A37" s="91"/>
      <c r="B37" s="71"/>
      <c r="C37" s="92">
        <f>IF(A37&lt;&gt;"",SUMIF('Cig Sch B'!A:A,A37,'Cig Sch B'!E:E),"")</f>
      </c>
      <c r="D37" s="93">
        <f t="shared" si="0"/>
      </c>
      <c r="E37" s="71"/>
      <c r="F37" s="76"/>
      <c r="G37" s="94">
        <f t="shared" si="1"/>
      </c>
      <c r="J37" s="50" t="s">
        <v>120</v>
      </c>
    </row>
    <row r="38" spans="1:10" ht="12.75">
      <c r="A38" s="91"/>
      <c r="B38" s="71"/>
      <c r="C38" s="92">
        <f>IF(A38&lt;&gt;"",SUMIF('Cig Sch B'!A:A,A38,'Cig Sch B'!E:E),"")</f>
      </c>
      <c r="D38" s="93">
        <f t="shared" si="0"/>
      </c>
      <c r="E38" s="71"/>
      <c r="F38" s="76"/>
      <c r="G38" s="94">
        <f t="shared" si="1"/>
      </c>
      <c r="J38" s="50" t="s">
        <v>121</v>
      </c>
    </row>
    <row r="39" spans="1:10" ht="12.75">
      <c r="A39" s="91"/>
      <c r="B39" s="71"/>
      <c r="C39" s="92">
        <f>IF(A39&lt;&gt;"",SUMIF('Cig Sch B'!A:A,A39,'Cig Sch B'!E:E),"")</f>
      </c>
      <c r="D39" s="93">
        <f t="shared" si="0"/>
      </c>
      <c r="E39" s="71"/>
      <c r="F39" s="76"/>
      <c r="G39" s="94">
        <f t="shared" si="1"/>
      </c>
      <c r="J39" s="50" t="s">
        <v>122</v>
      </c>
    </row>
    <row r="40" spans="1:10" ht="12.75">
      <c r="A40" s="91"/>
      <c r="B40" s="71"/>
      <c r="C40" s="92">
        <f>IF(A40&lt;&gt;"",SUMIF('Cig Sch B'!A:A,A40,'Cig Sch B'!E:E),"")</f>
      </c>
      <c r="D40" s="93">
        <f t="shared" si="0"/>
      </c>
      <c r="E40" s="71"/>
      <c r="F40" s="76"/>
      <c r="G40" s="94">
        <f t="shared" si="1"/>
      </c>
      <c r="J40" s="50" t="s">
        <v>123</v>
      </c>
    </row>
    <row r="41" spans="1:10" ht="12.75">
      <c r="A41" s="91"/>
      <c r="B41" s="71"/>
      <c r="C41" s="92">
        <f>IF(A41&lt;&gt;"",SUMIF('Cig Sch B'!A:A,A41,'Cig Sch B'!E:E),"")</f>
      </c>
      <c r="D41" s="93">
        <f t="shared" si="0"/>
      </c>
      <c r="E41" s="71"/>
      <c r="F41" s="76"/>
      <c r="G41" s="94">
        <f t="shared" si="1"/>
      </c>
      <c r="J41" s="50" t="s">
        <v>124</v>
      </c>
    </row>
    <row r="42" spans="1:10" ht="12.75">
      <c r="A42" s="91"/>
      <c r="B42" s="71"/>
      <c r="C42" s="92">
        <f>IF(A42&lt;&gt;"",SUMIF('Cig Sch B'!A:A,A42,'Cig Sch B'!E:E),"")</f>
      </c>
      <c r="D42" s="93">
        <f t="shared" si="0"/>
      </c>
      <c r="E42" s="71"/>
      <c r="F42" s="76"/>
      <c r="G42" s="94">
        <f t="shared" si="1"/>
      </c>
      <c r="J42" s="50" t="s">
        <v>125</v>
      </c>
    </row>
    <row r="43" spans="1:10" ht="12.75">
      <c r="A43" s="91"/>
      <c r="B43" s="71"/>
      <c r="C43" s="92">
        <f>IF(A43&lt;&gt;"",SUMIF('Cig Sch B'!A:A,A43,'Cig Sch B'!E:E),"")</f>
      </c>
      <c r="D43" s="93">
        <f t="shared" si="0"/>
      </c>
      <c r="E43" s="71"/>
      <c r="F43" s="76"/>
      <c r="G43" s="94">
        <f t="shared" si="1"/>
      </c>
      <c r="J43" s="50" t="s">
        <v>126</v>
      </c>
    </row>
    <row r="44" spans="1:10" ht="12.75">
      <c r="A44" s="91"/>
      <c r="B44" s="71"/>
      <c r="C44" s="92">
        <f>IF(A44&lt;&gt;"",SUMIF('Cig Sch B'!A:A,A44,'Cig Sch B'!E:E),"")</f>
      </c>
      <c r="D44" s="93">
        <f t="shared" si="0"/>
      </c>
      <c r="E44" s="71"/>
      <c r="F44" s="76"/>
      <c r="G44" s="94">
        <f t="shared" si="1"/>
      </c>
      <c r="J44" s="50" t="s">
        <v>127</v>
      </c>
    </row>
    <row r="45" spans="1:10" ht="12.75">
      <c r="A45" s="91"/>
      <c r="B45" s="71"/>
      <c r="C45" s="92">
        <f>IF(A45&lt;&gt;"",SUMIF('Cig Sch B'!A:A,A45,'Cig Sch B'!E:E),"")</f>
      </c>
      <c r="D45" s="93">
        <f t="shared" si="0"/>
      </c>
      <c r="E45" s="71"/>
      <c r="F45" s="76"/>
      <c r="G45" s="94">
        <f t="shared" si="1"/>
      </c>
      <c r="J45" s="50" t="s">
        <v>128</v>
      </c>
    </row>
    <row r="46" spans="1:10" ht="12.75">
      <c r="A46" s="91"/>
      <c r="B46" s="71"/>
      <c r="C46" s="92">
        <f>IF(A46&lt;&gt;"",SUMIF('Cig Sch B'!A:A,A46,'Cig Sch B'!E:E),"")</f>
      </c>
      <c r="D46" s="93">
        <f t="shared" si="0"/>
      </c>
      <c r="E46" s="71"/>
      <c r="F46" s="76"/>
      <c r="G46" s="94">
        <f t="shared" si="1"/>
      </c>
      <c r="J46" s="50" t="s">
        <v>129</v>
      </c>
    </row>
    <row r="47" spans="1:10" ht="12.75">
      <c r="A47" s="91"/>
      <c r="B47" s="71"/>
      <c r="C47" s="92">
        <f>IF(A47&lt;&gt;"",SUMIF('Cig Sch B'!A:A,A47,'Cig Sch B'!E:E),"")</f>
      </c>
      <c r="D47" s="93">
        <f t="shared" si="0"/>
      </c>
      <c r="E47" s="71"/>
      <c r="F47" s="76"/>
      <c r="G47" s="94">
        <f t="shared" si="1"/>
      </c>
      <c r="J47" s="50" t="s">
        <v>130</v>
      </c>
    </row>
    <row r="48" spans="1:10" ht="12.75">
      <c r="A48" s="91"/>
      <c r="B48" s="71"/>
      <c r="C48" s="92">
        <f>IF(A48&lt;&gt;"",SUMIF('Cig Sch B'!A:A,A48,'Cig Sch B'!E:E),"")</f>
      </c>
      <c r="D48" s="93">
        <f t="shared" si="0"/>
      </c>
      <c r="E48" s="71"/>
      <c r="F48" s="76"/>
      <c r="G48" s="94">
        <f t="shared" si="1"/>
      </c>
      <c r="J48" s="50" t="s">
        <v>131</v>
      </c>
    </row>
    <row r="49" spans="1:10" ht="12.75">
      <c r="A49" s="91"/>
      <c r="B49" s="71"/>
      <c r="C49" s="92">
        <f>IF(A49&lt;&gt;"",SUMIF('Cig Sch B'!A:A,A49,'Cig Sch B'!E:E),"")</f>
      </c>
      <c r="D49" s="93">
        <f t="shared" si="0"/>
      </c>
      <c r="E49" s="71"/>
      <c r="F49" s="76"/>
      <c r="G49" s="94">
        <f t="shared" si="1"/>
      </c>
      <c r="J49" s="50" t="s">
        <v>132</v>
      </c>
    </row>
    <row r="50" spans="1:10" ht="12.75">
      <c r="A50" s="91"/>
      <c r="B50" s="71"/>
      <c r="C50" s="92">
        <f>IF(A50&lt;&gt;"",SUMIF('Cig Sch B'!A:A,A50,'Cig Sch B'!E:E),"")</f>
      </c>
      <c r="D50" s="93">
        <f t="shared" si="0"/>
      </c>
      <c r="E50" s="71"/>
      <c r="F50" s="76"/>
      <c r="G50" s="94">
        <f t="shared" si="1"/>
      </c>
      <c r="J50" s="50" t="s">
        <v>133</v>
      </c>
    </row>
    <row r="51" spans="1:10" ht="12.75">
      <c r="A51" s="91"/>
      <c r="B51" s="71"/>
      <c r="C51" s="92">
        <f>IF(A51&lt;&gt;"",SUMIF('Cig Sch B'!A:A,A51,'Cig Sch B'!E:E),"")</f>
      </c>
      <c r="D51" s="93">
        <f t="shared" si="0"/>
      </c>
      <c r="E51" s="71"/>
      <c r="F51" s="76"/>
      <c r="G51" s="94">
        <f t="shared" si="1"/>
      </c>
      <c r="J51" s="50" t="s">
        <v>134</v>
      </c>
    </row>
    <row r="52" spans="1:10" ht="12.75">
      <c r="A52" s="91"/>
      <c r="B52" s="71"/>
      <c r="C52" s="92">
        <f>IF(A52&lt;&gt;"",SUMIF('Cig Sch B'!A:A,A52,'Cig Sch B'!E:E),"")</f>
      </c>
      <c r="D52" s="93">
        <f t="shared" si="0"/>
      </c>
      <c r="E52" s="71"/>
      <c r="F52" s="76"/>
      <c r="G52" s="94">
        <f t="shared" si="1"/>
      </c>
      <c r="J52" s="50" t="s">
        <v>135</v>
      </c>
    </row>
    <row r="53" spans="1:10" ht="12.75">
      <c r="A53" s="91"/>
      <c r="B53" s="71"/>
      <c r="C53" s="92">
        <f>IF(A53&lt;&gt;"",SUMIF('Cig Sch B'!A:A,A53,'Cig Sch B'!E:E),"")</f>
      </c>
      <c r="D53" s="93">
        <f t="shared" si="0"/>
      </c>
      <c r="E53" s="71"/>
      <c r="F53" s="76"/>
      <c r="G53" s="94">
        <f t="shared" si="1"/>
      </c>
      <c r="J53" s="50" t="s">
        <v>136</v>
      </c>
    </row>
    <row r="54" spans="1:10" ht="12.75">
      <c r="A54" s="91"/>
      <c r="B54" s="71"/>
      <c r="C54" s="92">
        <f>IF(A54&lt;&gt;"",SUMIF('Cig Sch B'!A:A,A54,'Cig Sch B'!E:E),"")</f>
      </c>
      <c r="D54" s="93">
        <f t="shared" si="0"/>
      </c>
      <c r="E54" s="71"/>
      <c r="F54" s="76"/>
      <c r="G54" s="94">
        <f t="shared" si="1"/>
      </c>
      <c r="J54" s="50" t="s">
        <v>137</v>
      </c>
    </row>
    <row r="55" spans="1:10" ht="12.75">
      <c r="A55" s="91"/>
      <c r="B55" s="71"/>
      <c r="C55" s="92">
        <f>IF(A55&lt;&gt;"",SUMIF('Cig Sch B'!A:A,A55,'Cig Sch B'!E:E),"")</f>
      </c>
      <c r="D55" s="93">
        <f t="shared" si="0"/>
      </c>
      <c r="E55" s="71"/>
      <c r="F55" s="76"/>
      <c r="G55" s="94">
        <f t="shared" si="1"/>
      </c>
      <c r="J55" s="50" t="s">
        <v>138</v>
      </c>
    </row>
    <row r="56" spans="1:10" ht="12.75">
      <c r="A56" s="91"/>
      <c r="B56" s="71"/>
      <c r="C56" s="92">
        <f>IF(A56&lt;&gt;"",SUMIF('Cig Sch B'!A:A,A56,'Cig Sch B'!E:E),"")</f>
      </c>
      <c r="D56" s="93">
        <f t="shared" si="0"/>
      </c>
      <c r="E56" s="71"/>
      <c r="F56" s="76"/>
      <c r="G56" s="94">
        <f t="shared" si="1"/>
      </c>
      <c r="J56" s="50" t="s">
        <v>139</v>
      </c>
    </row>
    <row r="57" spans="1:7" ht="12.75" thickBot="1">
      <c r="A57" s="95"/>
      <c r="B57" s="96"/>
      <c r="C57" s="97">
        <f>IF(A57&lt;&gt;"",SUMIF('Cig Sch B'!A:A,A57,'Cig Sch B'!E:E),"")</f>
      </c>
      <c r="D57" s="98">
        <f t="shared" si="0"/>
      </c>
      <c r="E57" s="96"/>
      <c r="F57" s="99"/>
      <c r="G57" s="100">
        <f t="shared" si="1"/>
      </c>
    </row>
    <row r="58" ht="12.75" thickTop="1"/>
  </sheetData>
  <sheetProtection password="DC54" sheet="1"/>
  <mergeCells count="2">
    <mergeCell ref="A1:G4"/>
    <mergeCell ref="A5:G5"/>
  </mergeCells>
  <conditionalFormatting sqref="C7:C57">
    <cfRule type="expression" priority="4" dxfId="10" stopIfTrue="1">
      <formula>OR(A7="NORTH CAROLINA",A7="SOUTH CAROLINA",A7="VIRGINIA")</formula>
    </cfRule>
  </conditionalFormatting>
  <conditionalFormatting sqref="B7:B57">
    <cfRule type="expression" priority="3" dxfId="8" stopIfTrue="1">
      <formula>OR(A7="NORTH CAROLINA",A7="SOUTH CAROLINA",A7="VIRGINIA")</formula>
    </cfRule>
  </conditionalFormatting>
  <conditionalFormatting sqref="E7:E57">
    <cfRule type="expression" priority="2" dxfId="8" stopIfTrue="1">
      <formula>OR(A7="NORTH CAROLINA",A7="SOUTH CAROLINA",A7="VIRGINIA")</formula>
    </cfRule>
  </conditionalFormatting>
  <conditionalFormatting sqref="H1:IV65536 A5:G65536">
    <cfRule type="expression" priority="1" dxfId="41" stopIfTrue="1">
      <formula>$M$7</formula>
    </cfRule>
  </conditionalFormatting>
  <dataValidations count="1">
    <dataValidation type="list" allowBlank="1" showInputMessage="1" showErrorMessage="1" error="Select a valid state" sqref="A7:A57">
      <formula1>$J$6:$J$56</formula1>
    </dataValidation>
  </dataValidations>
  <hyperlinks>
    <hyperlink ref="A5:F5" location="'Cig Sch B'!A1" display="Enter Stamp Purchases on Cig Sch B"/>
  </hyperlink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0.7109375" style="84" customWidth="1"/>
    <col min="2" max="3" width="15.7109375" style="75" customWidth="1"/>
    <col min="4" max="4" width="30.7109375" style="74" customWidth="1"/>
    <col min="5" max="5" width="15.7109375" style="106" customWidth="1"/>
    <col min="6" max="9" width="9.00390625" style="1" customWidth="1"/>
    <col min="10" max="10" width="9.00390625" style="1" hidden="1" customWidth="1"/>
    <col min="11" max="12" width="9.00390625" style="1" customWidth="1"/>
    <col min="13" max="13" width="0" style="1" hidden="1" customWidth="1"/>
    <col min="14" max="16384" width="9.00390625" style="1" customWidth="1"/>
  </cols>
  <sheetData>
    <row r="1" spans="1:5" ht="15" customHeight="1">
      <c r="A1" s="201" t="str">
        <f>IF(M7,"Not Valid for Selection on Information Tab","LIST OF CIGARETTE TAX STAMPS RECEIVED DURING THE MONTH")</f>
        <v>Not Valid for Selection on Information Tab</v>
      </c>
      <c r="B1" s="201"/>
      <c r="C1" s="201"/>
      <c r="D1" s="201"/>
      <c r="E1" s="201"/>
    </row>
    <row r="2" spans="1:5" ht="15" customHeight="1">
      <c r="A2" s="201"/>
      <c r="B2" s="201"/>
      <c r="C2" s="201"/>
      <c r="D2" s="201"/>
      <c r="E2" s="201"/>
    </row>
    <row r="3" spans="1:5" ht="15" customHeight="1">
      <c r="A3" s="201"/>
      <c r="B3" s="201"/>
      <c r="C3" s="201"/>
      <c r="D3" s="201"/>
      <c r="E3" s="201"/>
    </row>
    <row r="4" spans="1:5" ht="15" customHeight="1">
      <c r="A4" s="201"/>
      <c r="B4" s="201"/>
      <c r="C4" s="201"/>
      <c r="D4" s="201"/>
      <c r="E4" s="201"/>
    </row>
    <row r="5" spans="1:5" ht="15" customHeight="1" thickBot="1">
      <c r="A5" s="201"/>
      <c r="B5" s="201"/>
      <c r="C5" s="201"/>
      <c r="D5" s="201"/>
      <c r="E5" s="201"/>
    </row>
    <row r="6" spans="1:10" ht="15" customHeight="1" thickBot="1" thickTop="1">
      <c r="A6" s="62" t="s">
        <v>65</v>
      </c>
      <c r="B6" s="56" t="s">
        <v>69</v>
      </c>
      <c r="C6" s="56" t="s">
        <v>22</v>
      </c>
      <c r="D6" s="56" t="s">
        <v>70</v>
      </c>
      <c r="E6" s="57" t="s">
        <v>45</v>
      </c>
      <c r="J6" s="50" t="s">
        <v>89</v>
      </c>
    </row>
    <row r="7" spans="1:13" ht="15" customHeight="1" thickTop="1">
      <c r="A7" s="103"/>
      <c r="B7" s="65"/>
      <c r="C7" s="65"/>
      <c r="D7" s="64"/>
      <c r="E7" s="104"/>
      <c r="J7" s="50" t="s">
        <v>90</v>
      </c>
      <c r="M7" s="1" t="b">
        <f>OR(Information!C8&lt;&gt;"No",Information!C7="")</f>
        <v>1</v>
      </c>
    </row>
    <row r="8" spans="1:10" ht="15" customHeight="1">
      <c r="A8" s="82"/>
      <c r="B8" s="70"/>
      <c r="C8" s="70"/>
      <c r="D8" s="69"/>
      <c r="E8" s="105"/>
      <c r="J8" s="50" t="s">
        <v>91</v>
      </c>
    </row>
    <row r="9" spans="1:10" ht="15" customHeight="1">
      <c r="A9" s="82"/>
      <c r="B9" s="70"/>
      <c r="C9" s="70"/>
      <c r="D9" s="69"/>
      <c r="E9" s="105"/>
      <c r="J9" s="50" t="s">
        <v>92</v>
      </c>
    </row>
    <row r="10" spans="1:10" ht="15" customHeight="1">
      <c r="A10" s="82"/>
      <c r="B10" s="70"/>
      <c r="C10" s="70"/>
      <c r="D10" s="69"/>
      <c r="E10" s="105"/>
      <c r="J10" s="50" t="s">
        <v>93</v>
      </c>
    </row>
    <row r="11" spans="1:10" ht="15" customHeight="1">
      <c r="A11" s="82"/>
      <c r="B11" s="70"/>
      <c r="C11" s="70"/>
      <c r="D11" s="69"/>
      <c r="E11" s="105"/>
      <c r="J11" s="50" t="s">
        <v>94</v>
      </c>
    </row>
    <row r="12" spans="1:10" ht="15" customHeight="1">
      <c r="A12" s="82"/>
      <c r="B12" s="70"/>
      <c r="C12" s="70"/>
      <c r="D12" s="69"/>
      <c r="E12" s="105"/>
      <c r="J12" s="50" t="s">
        <v>95</v>
      </c>
    </row>
    <row r="13" spans="1:10" ht="15" customHeight="1">
      <c r="A13" s="82"/>
      <c r="B13" s="70"/>
      <c r="C13" s="70"/>
      <c r="D13" s="69"/>
      <c r="E13" s="105"/>
      <c r="J13" s="50" t="s">
        <v>96</v>
      </c>
    </row>
    <row r="14" spans="1:10" ht="15" customHeight="1">
      <c r="A14" s="82"/>
      <c r="B14" s="70"/>
      <c r="C14" s="70"/>
      <c r="D14" s="69"/>
      <c r="E14" s="105"/>
      <c r="J14" s="50" t="s">
        <v>97</v>
      </c>
    </row>
    <row r="15" spans="1:10" ht="15" customHeight="1">
      <c r="A15" s="82"/>
      <c r="B15" s="70"/>
      <c r="C15" s="70"/>
      <c r="D15" s="69"/>
      <c r="E15" s="105"/>
      <c r="J15" s="50" t="s">
        <v>98</v>
      </c>
    </row>
    <row r="16" spans="1:10" ht="15" customHeight="1">
      <c r="A16" s="82"/>
      <c r="B16" s="70"/>
      <c r="C16" s="70"/>
      <c r="D16" s="69"/>
      <c r="E16" s="105"/>
      <c r="J16" s="50" t="s">
        <v>99</v>
      </c>
    </row>
    <row r="17" spans="1:10" ht="15" customHeight="1">
      <c r="A17" s="82"/>
      <c r="B17" s="70"/>
      <c r="C17" s="70"/>
      <c r="D17" s="69"/>
      <c r="E17" s="105"/>
      <c r="J17" s="50" t="s">
        <v>100</v>
      </c>
    </row>
    <row r="18" spans="1:10" ht="15" customHeight="1">
      <c r="A18" s="82"/>
      <c r="B18" s="70"/>
      <c r="C18" s="70"/>
      <c r="D18" s="69"/>
      <c r="E18" s="105"/>
      <c r="J18" s="50" t="s">
        <v>101</v>
      </c>
    </row>
    <row r="19" spans="1:10" ht="15" customHeight="1">
      <c r="A19" s="82"/>
      <c r="B19" s="70"/>
      <c r="C19" s="70"/>
      <c r="D19" s="69"/>
      <c r="E19" s="105"/>
      <c r="J19" s="50" t="s">
        <v>102</v>
      </c>
    </row>
    <row r="20" spans="1:10" ht="15" customHeight="1">
      <c r="A20" s="82"/>
      <c r="B20" s="70"/>
      <c r="C20" s="70"/>
      <c r="D20" s="69"/>
      <c r="E20" s="105"/>
      <c r="J20" s="50" t="s">
        <v>103</v>
      </c>
    </row>
    <row r="21" spans="1:10" ht="15" customHeight="1">
      <c r="A21" s="82"/>
      <c r="B21" s="70"/>
      <c r="C21" s="70"/>
      <c r="D21" s="69"/>
      <c r="E21" s="105"/>
      <c r="J21" s="50" t="s">
        <v>104</v>
      </c>
    </row>
    <row r="22" spans="1:10" ht="15" customHeight="1">
      <c r="A22" s="82"/>
      <c r="B22" s="70"/>
      <c r="C22" s="70"/>
      <c r="D22" s="69"/>
      <c r="E22" s="105"/>
      <c r="J22" s="50" t="s">
        <v>105</v>
      </c>
    </row>
    <row r="23" spans="1:10" ht="15" customHeight="1">
      <c r="A23" s="82"/>
      <c r="B23" s="70"/>
      <c r="C23" s="70"/>
      <c r="D23" s="69"/>
      <c r="E23" s="105"/>
      <c r="J23" s="50" t="s">
        <v>106</v>
      </c>
    </row>
    <row r="24" spans="1:10" ht="15" customHeight="1">
      <c r="A24" s="82"/>
      <c r="B24" s="70"/>
      <c r="C24" s="70"/>
      <c r="D24" s="69"/>
      <c r="E24" s="105"/>
      <c r="J24" s="50" t="s">
        <v>107</v>
      </c>
    </row>
    <row r="25" spans="1:10" ht="15" customHeight="1">
      <c r="A25" s="82"/>
      <c r="B25" s="70"/>
      <c r="C25" s="70"/>
      <c r="D25" s="69"/>
      <c r="E25" s="105"/>
      <c r="J25" s="50" t="s">
        <v>108</v>
      </c>
    </row>
    <row r="26" spans="1:10" ht="15" customHeight="1">
      <c r="A26" s="82"/>
      <c r="B26" s="70"/>
      <c r="C26" s="70"/>
      <c r="D26" s="69"/>
      <c r="E26" s="105"/>
      <c r="J26" s="50" t="s">
        <v>109</v>
      </c>
    </row>
    <row r="27" spans="1:10" ht="15" customHeight="1">
      <c r="A27" s="82"/>
      <c r="B27" s="70"/>
      <c r="C27" s="70"/>
      <c r="D27" s="69"/>
      <c r="E27" s="105"/>
      <c r="J27" s="50" t="s">
        <v>110</v>
      </c>
    </row>
    <row r="28" spans="1:10" ht="15" customHeight="1">
      <c r="A28" s="82"/>
      <c r="B28" s="70"/>
      <c r="C28" s="70"/>
      <c r="D28" s="69"/>
      <c r="E28" s="105"/>
      <c r="J28" s="50" t="s">
        <v>111</v>
      </c>
    </row>
    <row r="29" spans="1:10" ht="15" customHeight="1">
      <c r="A29" s="82"/>
      <c r="B29" s="70"/>
      <c r="C29" s="70"/>
      <c r="D29" s="69"/>
      <c r="E29" s="105"/>
      <c r="J29" s="50" t="s">
        <v>112</v>
      </c>
    </row>
    <row r="30" spans="1:10" ht="15" customHeight="1">
      <c r="A30" s="82"/>
      <c r="B30" s="70"/>
      <c r="C30" s="70"/>
      <c r="D30" s="69"/>
      <c r="E30" s="105"/>
      <c r="J30" s="50" t="s">
        <v>113</v>
      </c>
    </row>
    <row r="31" spans="1:10" ht="15" customHeight="1">
      <c r="A31" s="82"/>
      <c r="B31" s="70"/>
      <c r="C31" s="70"/>
      <c r="D31" s="69"/>
      <c r="E31" s="105"/>
      <c r="J31" s="50" t="s">
        <v>114</v>
      </c>
    </row>
    <row r="32" ht="12.75">
      <c r="J32" s="50" t="s">
        <v>115</v>
      </c>
    </row>
    <row r="33" ht="12.75">
      <c r="J33" s="50" t="s">
        <v>116</v>
      </c>
    </row>
    <row r="34" ht="12.75">
      <c r="J34" s="50" t="s">
        <v>117</v>
      </c>
    </row>
    <row r="35" ht="12.75">
      <c r="J35" s="50" t="s">
        <v>118</v>
      </c>
    </row>
    <row r="36" ht="12.75">
      <c r="J36" s="50" t="s">
        <v>119</v>
      </c>
    </row>
    <row r="37" ht="12.75">
      <c r="J37" s="50" t="s">
        <v>120</v>
      </c>
    </row>
    <row r="38" ht="12.75">
      <c r="J38" s="50" t="s">
        <v>121</v>
      </c>
    </row>
    <row r="39" ht="12.75">
      <c r="J39" s="50" t="s">
        <v>122</v>
      </c>
    </row>
    <row r="40" ht="12.75">
      <c r="J40" s="50" t="s">
        <v>123</v>
      </c>
    </row>
    <row r="41" ht="12.75">
      <c r="J41" s="50" t="s">
        <v>124</v>
      </c>
    </row>
    <row r="42" ht="12.75">
      <c r="J42" s="50" t="s">
        <v>125</v>
      </c>
    </row>
    <row r="43" ht="12.75">
      <c r="J43" s="50" t="s">
        <v>126</v>
      </c>
    </row>
    <row r="44" ht="12.75">
      <c r="J44" s="50" t="s">
        <v>127</v>
      </c>
    </row>
    <row r="45" ht="12.75">
      <c r="J45" s="50" t="s">
        <v>128</v>
      </c>
    </row>
    <row r="46" ht="12.75">
      <c r="J46" s="50" t="s">
        <v>129</v>
      </c>
    </row>
    <row r="47" ht="12.75">
      <c r="J47" s="50" t="s">
        <v>130</v>
      </c>
    </row>
    <row r="48" ht="12.75">
      <c r="J48" s="50" t="s">
        <v>131</v>
      </c>
    </row>
    <row r="49" ht="12.75">
      <c r="J49" s="50" t="s">
        <v>132</v>
      </c>
    </row>
    <row r="50" ht="12.75">
      <c r="J50" s="50" t="s">
        <v>133</v>
      </c>
    </row>
    <row r="51" ht="12.75">
      <c r="J51" s="50" t="s">
        <v>134</v>
      </c>
    </row>
    <row r="52" ht="12.75">
      <c r="J52" s="50" t="s">
        <v>135</v>
      </c>
    </row>
    <row r="53" ht="12.75">
      <c r="J53" s="50" t="s">
        <v>136</v>
      </c>
    </row>
    <row r="54" ht="12.75">
      <c r="J54" s="50" t="s">
        <v>137</v>
      </c>
    </row>
    <row r="55" ht="12.75">
      <c r="J55" s="50" t="s">
        <v>138</v>
      </c>
    </row>
    <row r="56" ht="12.75">
      <c r="J56" s="50" t="s">
        <v>139</v>
      </c>
    </row>
    <row r="57" ht="12.75">
      <c r="J57" s="50"/>
    </row>
    <row r="58" ht="12.75">
      <c r="J58" s="50"/>
    </row>
    <row r="59" ht="12.75">
      <c r="J59" s="50"/>
    </row>
    <row r="60" ht="12.75">
      <c r="J60" s="50"/>
    </row>
  </sheetData>
  <sheetProtection password="DC54" sheet="1" selectLockedCells="1"/>
  <mergeCells count="1">
    <mergeCell ref="A1:E5"/>
  </mergeCells>
  <conditionalFormatting sqref="F1:IV65536 A6:E65536">
    <cfRule type="expression" priority="1" dxfId="41" stopIfTrue="1">
      <formula>$M$7</formula>
    </cfRule>
  </conditionalFormatting>
  <dataValidations count="2">
    <dataValidation type="list" operator="equal" allowBlank="1" showInputMessage="1" showErrorMessage="1" error="Select Valid State" sqref="A7:A65536">
      <formula1>$J$6:$J$56</formula1>
    </dataValidation>
    <dataValidation operator="equal" allowBlank="1" showInputMessage="1" showErrorMessage="1" error="Select Valid State" sqref="A6 A1:E5"/>
  </dataValidation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0.7109375" style="84" customWidth="1"/>
    <col min="2" max="2" width="30.7109375" style="76" customWidth="1"/>
    <col min="3" max="3" width="30.7109375" style="75" customWidth="1"/>
    <col min="4" max="4" width="30.7109375" style="109" customWidth="1"/>
    <col min="5" max="5" width="15.7109375" style="1" customWidth="1"/>
    <col min="6" max="12" width="9.00390625" style="1" customWidth="1"/>
    <col min="13" max="13" width="0" style="1" hidden="1" customWidth="1"/>
    <col min="14" max="16384" width="9.00390625" style="1" customWidth="1"/>
  </cols>
  <sheetData>
    <row r="1" spans="1:4" ht="15" customHeight="1">
      <c r="A1" s="201" t="str">
        <f>IF(M7,"Not Valid for Selection on Information Tab","RETURNED TO OR NOT SHIPPED BY MANUFACTURER AND COVERED BY CREDIT MEMORANDUMS")</f>
        <v>Not Valid for Selection on Information Tab</v>
      </c>
      <c r="B1" s="201"/>
      <c r="C1" s="201"/>
      <c r="D1" s="201"/>
    </row>
    <row r="2" spans="1:4" ht="15" customHeight="1">
      <c r="A2" s="201"/>
      <c r="B2" s="201"/>
      <c r="C2" s="201"/>
      <c r="D2" s="201"/>
    </row>
    <row r="3" spans="1:4" ht="15" customHeight="1">
      <c r="A3" s="201"/>
      <c r="B3" s="201"/>
      <c r="C3" s="201"/>
      <c r="D3" s="201"/>
    </row>
    <row r="4" spans="1:4" ht="15" customHeight="1">
      <c r="A4" s="201"/>
      <c r="B4" s="201"/>
      <c r="C4" s="201"/>
      <c r="D4" s="201"/>
    </row>
    <row r="5" spans="1:4" ht="15" customHeight="1" thickBot="1">
      <c r="A5" s="201"/>
      <c r="B5" s="201"/>
      <c r="C5" s="201"/>
      <c r="D5" s="201"/>
    </row>
    <row r="6" spans="1:4" ht="15" customHeight="1" thickBot="1" thickTop="1">
      <c r="A6" s="62" t="s">
        <v>43</v>
      </c>
      <c r="B6" s="56" t="s">
        <v>71</v>
      </c>
      <c r="C6" s="56" t="s">
        <v>72</v>
      </c>
      <c r="D6" s="57" t="s">
        <v>39</v>
      </c>
    </row>
    <row r="7" spans="1:13" ht="15" customHeight="1" thickTop="1">
      <c r="A7" s="80"/>
      <c r="B7" s="66"/>
      <c r="C7" s="65"/>
      <c r="D7" s="107"/>
      <c r="M7" s="1" t="b">
        <f>OR(Information!C8&lt;&gt;"No",Information!C7&lt;&gt;"Yes")</f>
        <v>1</v>
      </c>
    </row>
    <row r="8" spans="1:4" ht="15" customHeight="1">
      <c r="A8" s="82"/>
      <c r="B8" s="71"/>
      <c r="C8" s="70"/>
      <c r="D8" s="108"/>
    </row>
    <row r="9" spans="1:4" ht="15" customHeight="1">
      <c r="A9" s="82"/>
      <c r="B9" s="71"/>
      <c r="C9" s="70"/>
      <c r="D9" s="108"/>
    </row>
    <row r="10" spans="1:4" ht="15" customHeight="1">
      <c r="A10" s="82"/>
      <c r="B10" s="71"/>
      <c r="C10" s="70"/>
      <c r="D10" s="108"/>
    </row>
    <row r="11" spans="1:4" ht="15" customHeight="1">
      <c r="A11" s="82"/>
      <c r="B11" s="71"/>
      <c r="C11" s="70"/>
      <c r="D11" s="108"/>
    </row>
    <row r="12" spans="1:4" ht="15" customHeight="1">
      <c r="A12" s="82"/>
      <c r="B12" s="71"/>
      <c r="C12" s="70"/>
      <c r="D12" s="108"/>
    </row>
    <row r="13" spans="1:4" ht="15" customHeight="1">
      <c r="A13" s="82"/>
      <c r="B13" s="71"/>
      <c r="C13" s="70"/>
      <c r="D13" s="108"/>
    </row>
    <row r="14" spans="1:4" ht="15" customHeight="1">
      <c r="A14" s="82"/>
      <c r="B14" s="71"/>
      <c r="C14" s="70"/>
      <c r="D14" s="108"/>
    </row>
    <row r="15" spans="1:4" ht="15" customHeight="1">
      <c r="A15" s="82"/>
      <c r="B15" s="71"/>
      <c r="C15" s="70"/>
      <c r="D15" s="108"/>
    </row>
    <row r="16" spans="1:4" ht="15" customHeight="1">
      <c r="A16" s="82"/>
      <c r="B16" s="71"/>
      <c r="C16" s="70"/>
      <c r="D16" s="108"/>
    </row>
    <row r="17" spans="1:4" ht="15" customHeight="1">
      <c r="A17" s="82"/>
      <c r="B17" s="71"/>
      <c r="C17" s="70"/>
      <c r="D17" s="108"/>
    </row>
    <row r="18" spans="1:4" ht="15" customHeight="1">
      <c r="A18" s="82"/>
      <c r="B18" s="71"/>
      <c r="C18" s="70"/>
      <c r="D18" s="108"/>
    </row>
    <row r="19" spans="1:4" ht="15" customHeight="1">
      <c r="A19" s="82"/>
      <c r="B19" s="71"/>
      <c r="C19" s="70"/>
      <c r="D19" s="108"/>
    </row>
    <row r="20" spans="1:4" ht="15" customHeight="1">
      <c r="A20" s="82"/>
      <c r="B20" s="71"/>
      <c r="C20" s="70"/>
      <c r="D20" s="108"/>
    </row>
    <row r="21" spans="1:4" ht="15" customHeight="1">
      <c r="A21" s="82"/>
      <c r="B21" s="71"/>
      <c r="C21" s="70"/>
      <c r="D21" s="108"/>
    </row>
    <row r="22" spans="1:4" ht="15" customHeight="1">
      <c r="A22" s="82"/>
      <c r="B22" s="71"/>
      <c r="C22" s="70"/>
      <c r="D22" s="108"/>
    </row>
    <row r="23" spans="1:4" ht="15" customHeight="1">
      <c r="A23" s="82"/>
      <c r="B23" s="71"/>
      <c r="C23" s="70"/>
      <c r="D23" s="108"/>
    </row>
    <row r="24" spans="1:4" ht="15" customHeight="1">
      <c r="A24" s="82"/>
      <c r="B24" s="71"/>
      <c r="C24" s="70"/>
      <c r="D24" s="108"/>
    </row>
    <row r="25" spans="1:4" ht="15" customHeight="1">
      <c r="A25" s="82"/>
      <c r="B25" s="71"/>
      <c r="C25" s="70"/>
      <c r="D25" s="108"/>
    </row>
    <row r="26" spans="1:4" ht="15" customHeight="1">
      <c r="A26" s="82"/>
      <c r="B26" s="71"/>
      <c r="C26" s="70"/>
      <c r="D26" s="108"/>
    </row>
    <row r="27" spans="1:4" ht="15" customHeight="1">
      <c r="A27" s="82"/>
      <c r="B27" s="71"/>
      <c r="C27" s="70"/>
      <c r="D27" s="108"/>
    </row>
    <row r="28" spans="1:4" ht="15" customHeight="1">
      <c r="A28" s="82"/>
      <c r="B28" s="71"/>
      <c r="C28" s="70"/>
      <c r="D28" s="108"/>
    </row>
    <row r="29" spans="1:4" ht="15" customHeight="1">
      <c r="A29" s="82"/>
      <c r="B29" s="71"/>
      <c r="C29" s="70"/>
      <c r="D29" s="108"/>
    </row>
    <row r="30" spans="1:4" ht="15" customHeight="1">
      <c r="A30" s="82"/>
      <c r="B30" s="71"/>
      <c r="C30" s="70"/>
      <c r="D30" s="108"/>
    </row>
    <row r="31" spans="1:4" ht="15" customHeight="1">
      <c r="A31" s="82"/>
      <c r="B31" s="71"/>
      <c r="C31" s="70"/>
      <c r="D31" s="108"/>
    </row>
  </sheetData>
  <sheetProtection password="DC54" sheet="1" objects="1" scenarios="1" selectLockedCells="1"/>
  <mergeCells count="1">
    <mergeCell ref="A1:D5"/>
  </mergeCells>
  <conditionalFormatting sqref="E1:IV65536 A6:D65536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0.7109375" style="84" customWidth="1"/>
    <col min="2" max="2" width="30.7109375" style="76" customWidth="1"/>
    <col min="3" max="3" width="30.7109375" style="112" customWidth="1"/>
    <col min="4" max="4" width="15.7109375" style="1" customWidth="1"/>
    <col min="5" max="12" width="9.00390625" style="1" customWidth="1"/>
    <col min="13" max="13" width="0" style="1" hidden="1" customWidth="1"/>
    <col min="14" max="16384" width="9.00390625" style="1" customWidth="1"/>
  </cols>
  <sheetData>
    <row r="1" spans="1:3" ht="15" customHeight="1">
      <c r="A1" s="201" t="str">
        <f>IF(M7,"Not Valid for Selection on Information Tab","LIST OF CIGARETTE CREDITS PENDING")</f>
        <v>Not Valid for Selection on Information Tab</v>
      </c>
      <c r="B1" s="201"/>
      <c r="C1" s="201"/>
    </row>
    <row r="2" spans="1:3" ht="15" customHeight="1">
      <c r="A2" s="201"/>
      <c r="B2" s="201"/>
      <c r="C2" s="201"/>
    </row>
    <row r="3" spans="1:3" ht="15" customHeight="1">
      <c r="A3" s="201"/>
      <c r="B3" s="201"/>
      <c r="C3" s="201"/>
    </row>
    <row r="4" spans="1:3" ht="15" customHeight="1">
      <c r="A4" s="201"/>
      <c r="B4" s="201"/>
      <c r="C4" s="201"/>
    </row>
    <row r="5" spans="1:3" ht="15" customHeight="1" thickBot="1">
      <c r="A5" s="201"/>
      <c r="B5" s="201"/>
      <c r="C5" s="201"/>
    </row>
    <row r="6" spans="1:3" ht="15" customHeight="1" thickBot="1" thickTop="1">
      <c r="A6" s="62" t="s">
        <v>43</v>
      </c>
      <c r="B6" s="56" t="s">
        <v>71</v>
      </c>
      <c r="C6" s="57" t="s">
        <v>73</v>
      </c>
    </row>
    <row r="7" spans="1:13" ht="15" customHeight="1" thickTop="1">
      <c r="A7" s="80"/>
      <c r="B7" s="66"/>
      <c r="C7" s="110"/>
      <c r="M7" s="1" t="b">
        <f>OR(Information!C8&lt;&gt;"No",Information!C7&lt;&gt;"Yes")</f>
        <v>1</v>
      </c>
    </row>
    <row r="8" spans="1:3" ht="15" customHeight="1">
      <c r="A8" s="82"/>
      <c r="B8" s="71"/>
      <c r="C8" s="111"/>
    </row>
    <row r="9" spans="1:3" ht="15" customHeight="1">
      <c r="A9" s="82"/>
      <c r="B9" s="71"/>
      <c r="C9" s="111"/>
    </row>
    <row r="10" spans="1:3" ht="15" customHeight="1">
      <c r="A10" s="82"/>
      <c r="B10" s="71"/>
      <c r="C10" s="111"/>
    </row>
    <row r="11" spans="1:3" ht="15" customHeight="1">
      <c r="A11" s="82"/>
      <c r="B11" s="71"/>
      <c r="C11" s="111"/>
    </row>
    <row r="12" spans="1:3" ht="15" customHeight="1">
      <c r="A12" s="82"/>
      <c r="B12" s="71"/>
      <c r="C12" s="111"/>
    </row>
    <row r="13" spans="1:3" ht="15" customHeight="1">
      <c r="A13" s="82"/>
      <c r="B13" s="71"/>
      <c r="C13" s="111"/>
    </row>
    <row r="14" spans="1:3" ht="15" customHeight="1">
      <c r="A14" s="82"/>
      <c r="B14" s="71"/>
      <c r="C14" s="111"/>
    </row>
    <row r="15" spans="1:3" ht="15" customHeight="1">
      <c r="A15" s="82"/>
      <c r="B15" s="71"/>
      <c r="C15" s="111"/>
    </row>
    <row r="16" spans="1:3" ht="15" customHeight="1">
      <c r="A16" s="82"/>
      <c r="B16" s="71"/>
      <c r="C16" s="111"/>
    </row>
    <row r="17" spans="1:3" ht="15" customHeight="1">
      <c r="A17" s="82"/>
      <c r="B17" s="71"/>
      <c r="C17" s="111"/>
    </row>
    <row r="18" spans="1:3" ht="15" customHeight="1">
      <c r="A18" s="82"/>
      <c r="B18" s="71"/>
      <c r="C18" s="111"/>
    </row>
    <row r="19" spans="1:3" ht="15" customHeight="1">
      <c r="A19" s="82"/>
      <c r="B19" s="71"/>
      <c r="C19" s="111"/>
    </row>
    <row r="20" spans="1:3" ht="15" customHeight="1">
      <c r="A20" s="82"/>
      <c r="B20" s="71"/>
      <c r="C20" s="111"/>
    </row>
    <row r="21" spans="1:3" ht="15" customHeight="1">
      <c r="A21" s="82"/>
      <c r="B21" s="71"/>
      <c r="C21" s="111"/>
    </row>
    <row r="22" spans="1:3" ht="15" customHeight="1">
      <c r="A22" s="82"/>
      <c r="B22" s="71"/>
      <c r="C22" s="111"/>
    </row>
    <row r="23" spans="1:3" ht="15" customHeight="1">
      <c r="A23" s="82"/>
      <c r="B23" s="71"/>
      <c r="C23" s="111"/>
    </row>
    <row r="24" spans="1:3" ht="15" customHeight="1">
      <c r="A24" s="82"/>
      <c r="B24" s="71"/>
      <c r="C24" s="111"/>
    </row>
    <row r="25" spans="1:3" ht="15" customHeight="1">
      <c r="A25" s="82"/>
      <c r="B25" s="71"/>
      <c r="C25" s="111"/>
    </row>
    <row r="26" spans="1:3" ht="15" customHeight="1">
      <c r="A26" s="82"/>
      <c r="B26" s="71"/>
      <c r="C26" s="111"/>
    </row>
    <row r="27" spans="1:3" ht="15" customHeight="1">
      <c r="A27" s="82"/>
      <c r="B27" s="71"/>
      <c r="C27" s="111"/>
    </row>
    <row r="28" spans="1:3" ht="15" customHeight="1">
      <c r="A28" s="82"/>
      <c r="B28" s="71"/>
      <c r="C28" s="111"/>
    </row>
    <row r="29" spans="1:3" ht="15" customHeight="1">
      <c r="A29" s="82"/>
      <c r="B29" s="71"/>
      <c r="C29" s="111"/>
    </row>
    <row r="30" spans="1:3" ht="15" customHeight="1">
      <c r="A30" s="82"/>
      <c r="B30" s="71"/>
      <c r="C30" s="111"/>
    </row>
    <row r="31" spans="1:3" ht="15" customHeight="1">
      <c r="A31" s="82"/>
      <c r="B31" s="71"/>
      <c r="C31" s="111"/>
    </row>
    <row r="32" ht="15" customHeight="1"/>
  </sheetData>
  <sheetProtection password="DC54" sheet="1" objects="1" scenarios="1" selectLockedCells="1"/>
  <mergeCells count="1">
    <mergeCell ref="A1:C5"/>
  </mergeCells>
  <conditionalFormatting sqref="D1:IV65536 A6:C65536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selection activeCell="P21" sqref="P21"/>
    </sheetView>
  </sheetViews>
  <sheetFormatPr defaultColWidth="9.140625" defaultRowHeight="15"/>
  <cols>
    <col min="1" max="9" width="15.7109375" style="1" customWidth="1"/>
    <col min="10" max="10" width="18.7109375" style="1" bestFit="1" customWidth="1"/>
    <col min="11" max="11" width="17.57421875" style="1" bestFit="1" customWidth="1"/>
    <col min="12" max="12" width="32.00390625" style="1" bestFit="1" customWidth="1"/>
    <col min="13" max="13" width="9.00390625" style="1" hidden="1" customWidth="1"/>
    <col min="14" max="16384" width="9.00390625" style="1" customWidth="1"/>
  </cols>
  <sheetData>
    <row r="1" spans="1:12" ht="12.75" customHeight="1">
      <c r="A1" s="184" t="str">
        <f>IF(M7,"Not Valid for Selection on Information Tab","GEORGIA CIGAR, LITTLE CIGAR, LOOSE AND SMOKELESS TOBACCO
 EXCISE TAX MONTHLY RETURN")</f>
        <v>Not Valid for Selection on Information Tab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3.5" customHeight="1" thickBo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5" customHeight="1" thickBot="1" thickTop="1">
      <c r="A6" s="192" t="s">
        <v>0</v>
      </c>
      <c r="B6" s="193"/>
      <c r="C6" s="193"/>
      <c r="D6" s="193"/>
      <c r="E6" s="194"/>
      <c r="F6" s="44" t="s">
        <v>1</v>
      </c>
      <c r="G6" s="45" t="s">
        <v>2</v>
      </c>
      <c r="H6" s="45" t="s">
        <v>3</v>
      </c>
      <c r="I6" s="46" t="s">
        <v>4</v>
      </c>
      <c r="J6" s="46" t="s">
        <v>168</v>
      </c>
      <c r="K6" s="139" t="s">
        <v>169</v>
      </c>
      <c r="L6" s="139" t="s">
        <v>170</v>
      </c>
    </row>
    <row r="7" spans="1:13" ht="15" customHeight="1" thickTop="1">
      <c r="A7" s="195" t="s">
        <v>5</v>
      </c>
      <c r="B7" s="196"/>
      <c r="C7" s="196"/>
      <c r="D7" s="196"/>
      <c r="E7" s="197"/>
      <c r="F7" s="39">
        <v>0</v>
      </c>
      <c r="G7" s="40">
        <v>0</v>
      </c>
      <c r="H7" s="40">
        <v>0</v>
      </c>
      <c r="I7" s="116">
        <v>0</v>
      </c>
      <c r="J7" s="156">
        <v>0</v>
      </c>
      <c r="K7" s="40">
        <v>0</v>
      </c>
      <c r="L7" s="40">
        <v>0</v>
      </c>
      <c r="M7" s="1" t="b">
        <f>OR(Information!C8&lt;&gt;"No",Information!C7="")</f>
        <v>1</v>
      </c>
    </row>
    <row r="8" spans="1:12" ht="15" customHeight="1">
      <c r="A8" s="175" t="s">
        <v>141</v>
      </c>
      <c r="B8" s="176"/>
      <c r="C8" s="176"/>
      <c r="D8" s="176"/>
      <c r="E8" s="177"/>
      <c r="F8" s="13">
        <v>0</v>
      </c>
      <c r="G8" s="14">
        <v>0</v>
      </c>
      <c r="H8" s="14">
        <v>0</v>
      </c>
      <c r="I8" s="117">
        <v>0</v>
      </c>
      <c r="J8" s="157">
        <v>0</v>
      </c>
      <c r="K8" s="14">
        <v>0</v>
      </c>
      <c r="L8" s="14">
        <v>0</v>
      </c>
    </row>
    <row r="9" spans="1:12" ht="15" customHeight="1">
      <c r="A9" s="175" t="s">
        <v>6</v>
      </c>
      <c r="B9" s="176"/>
      <c r="C9" s="176"/>
      <c r="D9" s="176"/>
      <c r="E9" s="177"/>
      <c r="F9" s="7">
        <f aca="true" t="shared" si="0" ref="F9:L9">SUM(F7:F8)</f>
        <v>0</v>
      </c>
      <c r="G9" s="3">
        <f t="shared" si="0"/>
        <v>0</v>
      </c>
      <c r="H9" s="3">
        <f t="shared" si="0"/>
        <v>0</v>
      </c>
      <c r="I9" s="10">
        <f t="shared" si="0"/>
        <v>0</v>
      </c>
      <c r="J9" s="158">
        <f t="shared" si="0"/>
        <v>0</v>
      </c>
      <c r="K9" s="3">
        <f t="shared" si="0"/>
        <v>0</v>
      </c>
      <c r="L9" s="3">
        <f t="shared" si="0"/>
        <v>0</v>
      </c>
    </row>
    <row r="10" spans="1:12" ht="15" customHeight="1">
      <c r="A10" s="181" t="s">
        <v>7</v>
      </c>
      <c r="B10" s="182"/>
      <c r="C10" s="182"/>
      <c r="D10" s="182"/>
      <c r="E10" s="183"/>
      <c r="F10" s="7">
        <f>SUM('OTP Sch A'!F:F)</f>
        <v>0</v>
      </c>
      <c r="G10" s="3">
        <f>SUM('OTP Sch A'!G:G)</f>
        <v>0</v>
      </c>
      <c r="H10" s="3">
        <f>SUM('OTP Sch A'!H:H)</f>
        <v>0</v>
      </c>
      <c r="I10" s="10">
        <f>SUM('OTP Sch A'!I:I)</f>
        <v>0</v>
      </c>
      <c r="J10" s="158">
        <f>SUM('OTP Sch A'!J:J)</f>
        <v>0</v>
      </c>
      <c r="K10" s="3">
        <f>SUM('OTP Sch A'!K:K)</f>
        <v>0</v>
      </c>
      <c r="L10" s="3">
        <f>SUM('OTP Sch A'!L:L)</f>
        <v>0</v>
      </c>
    </row>
    <row r="11" spans="1:12" ht="15" customHeight="1">
      <c r="A11" s="181" t="s">
        <v>8</v>
      </c>
      <c r="B11" s="182"/>
      <c r="C11" s="182"/>
      <c r="D11" s="182"/>
      <c r="E11" s="183"/>
      <c r="F11" s="7">
        <f>SUM('OTP Sch X'!F:F)</f>
        <v>0</v>
      </c>
      <c r="G11" s="3">
        <f>SUM('OTP Sch X'!G:G)</f>
        <v>0</v>
      </c>
      <c r="H11" s="3">
        <f>SUM('OTP Sch X'!H:H)</f>
        <v>0</v>
      </c>
      <c r="I11" s="10">
        <f>SUM('OTP Sch X'!I:I)</f>
        <v>0</v>
      </c>
      <c r="J11" s="158">
        <f>SUM('OTP Sch X'!J:J)</f>
        <v>0</v>
      </c>
      <c r="K11" s="3">
        <f>SUM('OTP Sch X'!K:K)</f>
        <v>0</v>
      </c>
      <c r="L11" s="3">
        <f>SUM('OTP Sch X'!L:L)</f>
        <v>0</v>
      </c>
    </row>
    <row r="12" spans="1:12" ht="15" customHeight="1" thickBot="1">
      <c r="A12" s="169" t="s">
        <v>140</v>
      </c>
      <c r="B12" s="170"/>
      <c r="C12" s="170"/>
      <c r="D12" s="170"/>
      <c r="E12" s="171"/>
      <c r="F12" s="8">
        <f aca="true" t="shared" si="1" ref="F12:L12">SUM(F9:F11)</f>
        <v>0</v>
      </c>
      <c r="G12" s="4">
        <f t="shared" si="1"/>
        <v>0</v>
      </c>
      <c r="H12" s="4">
        <f t="shared" si="1"/>
        <v>0</v>
      </c>
      <c r="I12" s="12">
        <f t="shared" si="1"/>
        <v>0</v>
      </c>
      <c r="J12" s="159">
        <f t="shared" si="1"/>
        <v>0</v>
      </c>
      <c r="K12" s="4">
        <f t="shared" si="1"/>
        <v>0</v>
      </c>
      <c r="L12" s="4">
        <f t="shared" si="1"/>
        <v>0</v>
      </c>
    </row>
    <row r="13" spans="1:12" ht="15" customHeight="1" thickTop="1">
      <c r="A13" s="172" t="s">
        <v>9</v>
      </c>
      <c r="B13" s="173"/>
      <c r="C13" s="173"/>
      <c r="D13" s="173"/>
      <c r="E13" s="174"/>
      <c r="F13" s="47"/>
      <c r="G13" s="48"/>
      <c r="H13" s="48"/>
      <c r="I13" s="49"/>
      <c r="J13" s="49"/>
      <c r="K13" s="48"/>
      <c r="L13" s="48"/>
    </row>
    <row r="14" spans="1:12" ht="15" customHeight="1">
      <c r="A14" s="181" t="s">
        <v>154</v>
      </c>
      <c r="B14" s="182"/>
      <c r="C14" s="182"/>
      <c r="D14" s="182"/>
      <c r="E14" s="183"/>
      <c r="F14" s="7">
        <f>SUM('OTP Sch B'!F:F)</f>
        <v>0</v>
      </c>
      <c r="G14" s="3">
        <f>SUM('OTP Sch B'!G:G)</f>
        <v>0</v>
      </c>
      <c r="H14" s="3">
        <f>SUM('OTP Sch B'!H:H)</f>
        <v>0</v>
      </c>
      <c r="I14" s="10">
        <f>SUM('OTP Sch B'!I:I)</f>
        <v>0</v>
      </c>
      <c r="J14" s="158">
        <f>SUM('OTP Sch B'!J:J)</f>
        <v>0</v>
      </c>
      <c r="K14" s="3">
        <f>SUM('OTP Sch B'!K:K)</f>
        <v>0</v>
      </c>
      <c r="L14" s="3">
        <f>SUM('OTP Sch B'!L:L)</f>
        <v>0</v>
      </c>
    </row>
    <row r="15" spans="1:12" ht="15" customHeight="1">
      <c r="A15" s="181" t="s">
        <v>153</v>
      </c>
      <c r="B15" s="182"/>
      <c r="C15" s="182"/>
      <c r="D15" s="182"/>
      <c r="E15" s="183"/>
      <c r="F15" s="7">
        <f>SUM('OTP Sch C'!F:F)</f>
        <v>0</v>
      </c>
      <c r="G15" s="3">
        <f>SUM('OTP Sch C'!G:G)</f>
        <v>0</v>
      </c>
      <c r="H15" s="3">
        <f>SUM('OTP Sch C'!H:H)</f>
        <v>0</v>
      </c>
      <c r="I15" s="10">
        <f>SUM('OTP Sch C'!I:I)</f>
        <v>0</v>
      </c>
      <c r="J15" s="158">
        <f>SUM('OTP Sch C'!J:J)</f>
        <v>0</v>
      </c>
      <c r="K15" s="3">
        <f>SUM('OTP Sch C'!K:K)</f>
        <v>0</v>
      </c>
      <c r="L15" s="3">
        <f>SUM('OTP Sch C'!L:L)</f>
        <v>0</v>
      </c>
    </row>
    <row r="16" spans="1:12" ht="15" customHeight="1">
      <c r="A16" s="181" t="s">
        <v>155</v>
      </c>
      <c r="B16" s="182"/>
      <c r="C16" s="182"/>
      <c r="D16" s="182"/>
      <c r="E16" s="183"/>
      <c r="F16" s="7">
        <f>SUM('OTP Sch D'!F:F)</f>
        <v>0</v>
      </c>
      <c r="G16" s="3">
        <f>SUM('OTP Sch D'!G:G)</f>
        <v>0</v>
      </c>
      <c r="H16" s="3">
        <f>SUM('OTP Sch D'!H:H)</f>
        <v>0</v>
      </c>
      <c r="I16" s="10">
        <f>SUM('OTP Sch D'!I:I)</f>
        <v>0</v>
      </c>
      <c r="J16" s="158">
        <f>SUM('OTP Sch D'!J:J)</f>
        <v>0</v>
      </c>
      <c r="K16" s="3">
        <f>SUM('OTP Sch D'!K:K)</f>
        <v>0</v>
      </c>
      <c r="L16" s="3">
        <f>SUM('OTP Sch D'!L:L)</f>
        <v>0</v>
      </c>
    </row>
    <row r="17" spans="1:12" ht="15" customHeight="1">
      <c r="A17" s="181" t="s">
        <v>10</v>
      </c>
      <c r="B17" s="182"/>
      <c r="C17" s="182"/>
      <c r="D17" s="182"/>
      <c r="E17" s="183"/>
      <c r="F17" s="7">
        <f>SUM('OTP Sch E'!F:F)</f>
        <v>0</v>
      </c>
      <c r="G17" s="3">
        <f>SUM('OTP Sch E'!G:G)</f>
        <v>0</v>
      </c>
      <c r="H17" s="3">
        <f>SUM('OTP Sch E'!H:H)</f>
        <v>0</v>
      </c>
      <c r="I17" s="10">
        <f>SUM('OTP Sch E'!I:I)</f>
        <v>0</v>
      </c>
      <c r="J17" s="158">
        <f>SUM('OTP Sch E'!J:J)</f>
        <v>0</v>
      </c>
      <c r="K17" s="3">
        <f>SUM('OTP Sch E'!K:K)</f>
        <v>0</v>
      </c>
      <c r="L17" s="3">
        <f>SUM('OTP Sch E'!L:L)</f>
        <v>0</v>
      </c>
    </row>
    <row r="18" spans="1:12" ht="15" customHeight="1">
      <c r="A18" s="181" t="str">
        <f>IF(Information!C7="No","11. Sales Shipped to Other States","11. Sales Shipped Out of State")</f>
        <v>11. Sales Shipped Out of State</v>
      </c>
      <c r="B18" s="182"/>
      <c r="C18" s="182"/>
      <c r="D18" s="182"/>
      <c r="E18" s="183"/>
      <c r="F18" s="7">
        <f>SUM('OTP Sch F'!F:F)</f>
        <v>0</v>
      </c>
      <c r="G18" s="3">
        <f>SUM('OTP Sch F'!G:G)</f>
        <v>0</v>
      </c>
      <c r="H18" s="3">
        <f>SUM('OTP Sch F'!H:H)</f>
        <v>0</v>
      </c>
      <c r="I18" s="10">
        <f>SUM('OTP Sch F'!I:I)</f>
        <v>0</v>
      </c>
      <c r="J18" s="158">
        <f>SUM('OTP Sch F'!J:J)</f>
        <v>0</v>
      </c>
      <c r="K18" s="3">
        <f>SUM('OTP Sch F'!K:K)</f>
        <v>0</v>
      </c>
      <c r="L18" s="3">
        <f>SUM('OTP Sch F'!L:L)</f>
        <v>0</v>
      </c>
    </row>
    <row r="19" spans="1:12" ht="15" customHeight="1" thickBot="1">
      <c r="A19" s="169" t="s">
        <v>167</v>
      </c>
      <c r="B19" s="170"/>
      <c r="C19" s="170"/>
      <c r="D19" s="170"/>
      <c r="E19" s="171"/>
      <c r="F19" s="8">
        <f aca="true" t="shared" si="2" ref="F19:L19">SUM(F14,F15,F17,F18)</f>
        <v>0</v>
      </c>
      <c r="G19" s="4">
        <f t="shared" si="2"/>
        <v>0</v>
      </c>
      <c r="H19" s="4">
        <f t="shared" si="2"/>
        <v>0</v>
      </c>
      <c r="I19" s="12">
        <f t="shared" si="2"/>
        <v>0</v>
      </c>
      <c r="J19" s="159">
        <f t="shared" si="2"/>
        <v>0</v>
      </c>
      <c r="K19" s="4">
        <f t="shared" si="2"/>
        <v>0</v>
      </c>
      <c r="L19" s="4">
        <f t="shared" si="2"/>
        <v>0</v>
      </c>
    </row>
    <row r="20" spans="1:12" ht="15" customHeight="1" thickTop="1">
      <c r="A20" s="172" t="s">
        <v>11</v>
      </c>
      <c r="B20" s="173"/>
      <c r="C20" s="173"/>
      <c r="D20" s="173"/>
      <c r="E20" s="174"/>
      <c r="F20" s="47"/>
      <c r="G20" s="48"/>
      <c r="H20" s="48"/>
      <c r="I20" s="49"/>
      <c r="J20" s="49"/>
      <c r="K20" s="48"/>
      <c r="L20" s="48"/>
    </row>
    <row r="21" spans="1:12" ht="15" customHeight="1">
      <c r="A21" s="175" t="s">
        <v>172</v>
      </c>
      <c r="B21" s="176"/>
      <c r="C21" s="176"/>
      <c r="D21" s="176"/>
      <c r="E21" s="177"/>
      <c r="F21" s="18">
        <f aca="true" t="shared" si="3" ref="F21:L21">F12-F19</f>
        <v>0</v>
      </c>
      <c r="G21" s="19">
        <f t="shared" si="3"/>
        <v>0</v>
      </c>
      <c r="H21" s="19">
        <f t="shared" si="3"/>
        <v>0</v>
      </c>
      <c r="I21" s="10">
        <f t="shared" si="3"/>
        <v>0</v>
      </c>
      <c r="J21" s="158">
        <f t="shared" si="3"/>
        <v>0</v>
      </c>
      <c r="K21" s="3">
        <f t="shared" si="3"/>
        <v>0</v>
      </c>
      <c r="L21" s="3">
        <f t="shared" si="3"/>
        <v>0</v>
      </c>
    </row>
    <row r="22" spans="1:12" ht="15" customHeight="1">
      <c r="A22" s="175" t="s">
        <v>179</v>
      </c>
      <c r="B22" s="176"/>
      <c r="C22" s="176"/>
      <c r="D22" s="176"/>
      <c r="E22" s="177"/>
      <c r="F22" s="18">
        <f>F8+F11-F14-F17-F18</f>
        <v>0</v>
      </c>
      <c r="G22" s="18">
        <f>G8+G11-G14-G17-G18</f>
        <v>0</v>
      </c>
      <c r="H22" s="18">
        <f>H8+H11-H14-H17-H18</f>
        <v>0</v>
      </c>
      <c r="I22" s="10">
        <f>I8+I11-I14-I17-I18</f>
        <v>0</v>
      </c>
      <c r="J22" s="158">
        <f>J8+J11-J14-J17-J18</f>
        <v>0</v>
      </c>
      <c r="K22" s="18">
        <f>K8+K11-K14-K17-K18</f>
        <v>0</v>
      </c>
      <c r="L22" s="160">
        <f>L8+L11-L14-L17-L18</f>
        <v>0</v>
      </c>
    </row>
    <row r="23" spans="1:12" ht="15" customHeight="1">
      <c r="A23" s="175" t="s">
        <v>175</v>
      </c>
      <c r="B23" s="176"/>
      <c r="C23" s="176"/>
      <c r="D23" s="176"/>
      <c r="E23" s="177"/>
      <c r="F23" s="18">
        <f aca="true" t="shared" si="4" ref="F23:L23">F21-F9</f>
        <v>0</v>
      </c>
      <c r="G23" s="19">
        <f t="shared" si="4"/>
        <v>0</v>
      </c>
      <c r="H23" s="19">
        <f t="shared" si="4"/>
        <v>0</v>
      </c>
      <c r="I23" s="10">
        <f t="shared" si="4"/>
        <v>0</v>
      </c>
      <c r="J23" s="158">
        <f t="shared" si="4"/>
        <v>0</v>
      </c>
      <c r="K23" s="3">
        <f t="shared" si="4"/>
        <v>0</v>
      </c>
      <c r="L23" s="3">
        <f t="shared" si="4"/>
        <v>0</v>
      </c>
    </row>
    <row r="24" spans="1:12" ht="15" customHeight="1">
      <c r="A24" s="175" t="s">
        <v>12</v>
      </c>
      <c r="B24" s="176"/>
      <c r="C24" s="176"/>
      <c r="D24" s="176"/>
      <c r="E24" s="177"/>
      <c r="F24" s="20">
        <v>0</v>
      </c>
      <c r="G24" s="17">
        <v>0</v>
      </c>
      <c r="H24" s="17">
        <v>0</v>
      </c>
      <c r="I24" s="117">
        <v>0</v>
      </c>
      <c r="J24" s="157">
        <v>0</v>
      </c>
      <c r="K24" s="14">
        <v>0</v>
      </c>
      <c r="L24" s="14">
        <v>0</v>
      </c>
    </row>
    <row r="25" spans="1:12" ht="15" customHeight="1">
      <c r="A25" s="175" t="s">
        <v>13</v>
      </c>
      <c r="B25" s="176"/>
      <c r="C25" s="176"/>
      <c r="D25" s="176"/>
      <c r="E25" s="177"/>
      <c r="F25" s="20">
        <v>0</v>
      </c>
      <c r="G25" s="17">
        <v>0</v>
      </c>
      <c r="H25" s="17">
        <v>0</v>
      </c>
      <c r="I25" s="117">
        <v>0</v>
      </c>
      <c r="J25" s="157">
        <v>0</v>
      </c>
      <c r="K25" s="14">
        <v>0</v>
      </c>
      <c r="L25" s="14">
        <v>0</v>
      </c>
    </row>
    <row r="26" spans="1:12" ht="15" customHeight="1">
      <c r="A26" s="175" t="s">
        <v>14</v>
      </c>
      <c r="B26" s="176"/>
      <c r="C26" s="176"/>
      <c r="D26" s="176"/>
      <c r="E26" s="177"/>
      <c r="F26" s="18">
        <f aca="true" t="shared" si="5" ref="F26:L26">F24+F25</f>
        <v>0</v>
      </c>
      <c r="G26" s="19">
        <f t="shared" si="5"/>
        <v>0</v>
      </c>
      <c r="H26" s="19">
        <f t="shared" si="5"/>
        <v>0</v>
      </c>
      <c r="I26" s="10">
        <f t="shared" si="5"/>
        <v>0</v>
      </c>
      <c r="J26" s="158">
        <f t="shared" si="5"/>
        <v>0</v>
      </c>
      <c r="K26" s="3">
        <f t="shared" si="5"/>
        <v>0</v>
      </c>
      <c r="L26" s="3">
        <f t="shared" si="5"/>
        <v>0</v>
      </c>
    </row>
    <row r="27" spans="1:12" ht="15" customHeight="1">
      <c r="A27" s="175" t="s">
        <v>173</v>
      </c>
      <c r="B27" s="176"/>
      <c r="C27" s="176"/>
      <c r="D27" s="176"/>
      <c r="E27" s="177"/>
      <c r="F27" s="18">
        <f aca="true" t="shared" si="6" ref="F27:L27">F21-F26</f>
        <v>0</v>
      </c>
      <c r="G27" s="19">
        <f t="shared" si="6"/>
        <v>0</v>
      </c>
      <c r="H27" s="160">
        <f t="shared" si="6"/>
        <v>0</v>
      </c>
      <c r="I27" s="10">
        <f t="shared" si="6"/>
        <v>0</v>
      </c>
      <c r="J27" s="158">
        <f t="shared" si="6"/>
        <v>0</v>
      </c>
      <c r="K27" s="18">
        <f t="shared" si="6"/>
        <v>0</v>
      </c>
      <c r="L27" s="160">
        <f t="shared" si="6"/>
        <v>0</v>
      </c>
    </row>
    <row r="28" spans="1:12" ht="15" customHeight="1" thickBot="1">
      <c r="A28" s="178" t="s">
        <v>174</v>
      </c>
      <c r="B28" s="179"/>
      <c r="C28" s="179"/>
      <c r="D28" s="179"/>
      <c r="E28" s="180"/>
      <c r="F28" s="161">
        <f aca="true" t="shared" si="7" ref="F28:L28">F22-F25</f>
        <v>0</v>
      </c>
      <c r="G28" s="162">
        <f t="shared" si="7"/>
        <v>0</v>
      </c>
      <c r="H28" s="162">
        <f t="shared" si="7"/>
        <v>0</v>
      </c>
      <c r="I28" s="163">
        <f t="shared" si="7"/>
        <v>0</v>
      </c>
      <c r="J28" s="164">
        <f t="shared" si="7"/>
        <v>0</v>
      </c>
      <c r="K28" s="165">
        <f t="shared" si="7"/>
        <v>0</v>
      </c>
      <c r="L28" s="165">
        <f t="shared" si="7"/>
        <v>0</v>
      </c>
    </row>
    <row r="29" spans="1:12" ht="15" customHeight="1" thickTop="1">
      <c r="A29" s="172" t="s">
        <v>15</v>
      </c>
      <c r="B29" s="173"/>
      <c r="C29" s="173"/>
      <c r="D29" s="173"/>
      <c r="E29" s="174"/>
      <c r="F29" s="47"/>
      <c r="G29" s="48"/>
      <c r="H29" s="48"/>
      <c r="I29" s="49"/>
      <c r="J29" s="49"/>
      <c r="K29" s="48"/>
      <c r="L29" s="48"/>
    </row>
    <row r="30" spans="1:12" ht="15" customHeight="1">
      <c r="A30" s="189" t="s">
        <v>16</v>
      </c>
      <c r="B30" s="190"/>
      <c r="C30" s="190"/>
      <c r="D30" s="190"/>
      <c r="E30" s="191"/>
      <c r="F30" s="6">
        <v>0.1</v>
      </c>
      <c r="G30" s="5">
        <v>0.1</v>
      </c>
      <c r="H30" s="5">
        <v>0.23</v>
      </c>
      <c r="I30" s="5">
        <v>0.0025</v>
      </c>
      <c r="J30" s="5">
        <v>0.05</v>
      </c>
      <c r="K30" s="5">
        <v>0.07</v>
      </c>
      <c r="L30" s="5">
        <v>0.07</v>
      </c>
    </row>
    <row r="31" spans="1:12" ht="15" customHeight="1">
      <c r="A31" s="175" t="s">
        <v>17</v>
      </c>
      <c r="B31" s="176"/>
      <c r="C31" s="176"/>
      <c r="D31" s="176"/>
      <c r="E31" s="177"/>
      <c r="F31" s="18">
        <f aca="true" t="shared" si="8" ref="F31:L31">F14*F30</f>
        <v>0</v>
      </c>
      <c r="G31" s="19">
        <f t="shared" si="8"/>
        <v>0</v>
      </c>
      <c r="H31" s="19">
        <f t="shared" si="8"/>
        <v>0</v>
      </c>
      <c r="I31" s="24">
        <f t="shared" si="8"/>
        <v>0</v>
      </c>
      <c r="J31" s="140">
        <f t="shared" si="8"/>
        <v>0</v>
      </c>
      <c r="K31" s="3">
        <f t="shared" si="8"/>
        <v>0</v>
      </c>
      <c r="L31" s="3">
        <f t="shared" si="8"/>
        <v>0</v>
      </c>
    </row>
    <row r="32" spans="1:12" ht="15" customHeight="1">
      <c r="A32" s="175" t="s">
        <v>176</v>
      </c>
      <c r="B32" s="176"/>
      <c r="C32" s="176"/>
      <c r="D32" s="176"/>
      <c r="E32" s="177"/>
      <c r="F32" s="18">
        <f>IF(AND(Information!C7="Yes",F28*F30&gt;0),F28*F30,0)</f>
        <v>0</v>
      </c>
      <c r="G32" s="19">
        <f>IF(AND(Information!C7="Yes",G28*G30&gt;0),G28*G30,0)</f>
        <v>0</v>
      </c>
      <c r="H32" s="19">
        <f>IF(AND(Information!C7="Yes",H28*H30&gt;0),H28*H30,0)</f>
        <v>0</v>
      </c>
      <c r="I32" s="24">
        <f>IF(AND(Information!C7="Yes",I28*I30&gt;0),I28*I30,0)</f>
        <v>0</v>
      </c>
      <c r="J32" s="140">
        <f>IF(AND(Information!C7="Yes",J28*J30&gt;0),J28*J30,0)</f>
        <v>0</v>
      </c>
      <c r="K32" s="3">
        <f>IF(AND(Information!C7="Yes",K28*K30&gt;0),K28*K30,0)</f>
        <v>0</v>
      </c>
      <c r="L32" s="3">
        <f>IF(AND(Information!C7="Yes",L28*L30&gt;0),L28*L30,0)</f>
        <v>0</v>
      </c>
    </row>
    <row r="33" spans="1:12" ht="15" customHeight="1">
      <c r="A33" s="175" t="s">
        <v>18</v>
      </c>
      <c r="B33" s="176"/>
      <c r="C33" s="176"/>
      <c r="D33" s="176"/>
      <c r="E33" s="177"/>
      <c r="F33" s="18">
        <f aca="true" t="shared" si="9" ref="F33:L33">F16*F30</f>
        <v>0</v>
      </c>
      <c r="G33" s="19">
        <f t="shared" si="9"/>
        <v>0</v>
      </c>
      <c r="H33" s="19">
        <f t="shared" si="9"/>
        <v>0</v>
      </c>
      <c r="I33" s="24">
        <f t="shared" si="9"/>
        <v>0</v>
      </c>
      <c r="J33" s="140">
        <f t="shared" si="9"/>
        <v>0</v>
      </c>
      <c r="K33" s="3">
        <f t="shared" si="9"/>
        <v>0</v>
      </c>
      <c r="L33" s="3">
        <f t="shared" si="9"/>
        <v>0</v>
      </c>
    </row>
    <row r="34" spans="1:12" ht="15" customHeight="1" thickBot="1">
      <c r="A34" s="169" t="s">
        <v>142</v>
      </c>
      <c r="B34" s="170"/>
      <c r="C34" s="170"/>
      <c r="D34" s="170"/>
      <c r="E34" s="171"/>
      <c r="F34" s="21">
        <f aca="true" t="shared" si="10" ref="F34:L34">ROUND(F31+F32-F33,2)</f>
        <v>0</v>
      </c>
      <c r="G34" s="22">
        <f t="shared" si="10"/>
        <v>0</v>
      </c>
      <c r="H34" s="22">
        <f t="shared" si="10"/>
        <v>0</v>
      </c>
      <c r="I34" s="26">
        <f t="shared" si="10"/>
        <v>0</v>
      </c>
      <c r="J34" s="141">
        <f t="shared" si="10"/>
        <v>0</v>
      </c>
      <c r="K34" s="4">
        <f t="shared" si="10"/>
        <v>0</v>
      </c>
      <c r="L34" s="4">
        <f t="shared" si="10"/>
        <v>0</v>
      </c>
    </row>
    <row r="35" spans="1:12" ht="15" customHeight="1" thickBot="1" thickTop="1">
      <c r="A35" s="186" t="s">
        <v>19</v>
      </c>
      <c r="B35" s="187"/>
      <c r="C35" s="187"/>
      <c r="D35" s="187"/>
      <c r="E35" s="188"/>
      <c r="F35" s="2"/>
      <c r="G35" s="2"/>
      <c r="H35" s="2"/>
      <c r="I35" s="2"/>
      <c r="L35" s="25">
        <f>SUM(F34:L34)</f>
        <v>0</v>
      </c>
    </row>
    <row r="36" ht="12.75" thickTop="1"/>
  </sheetData>
  <sheetProtection password="DC54" sheet="1"/>
  <mergeCells count="31">
    <mergeCell ref="A12:E12"/>
    <mergeCell ref="A6:E6"/>
    <mergeCell ref="A7:E7"/>
    <mergeCell ref="A8:E8"/>
    <mergeCell ref="A9:E9"/>
    <mergeCell ref="A10:E10"/>
    <mergeCell ref="A1:L5"/>
    <mergeCell ref="A21:E21"/>
    <mergeCell ref="A11:E11"/>
    <mergeCell ref="A35:E35"/>
    <mergeCell ref="A30:E30"/>
    <mergeCell ref="A31:E31"/>
    <mergeCell ref="A24:E24"/>
    <mergeCell ref="A25:E25"/>
    <mergeCell ref="A23:E23"/>
    <mergeCell ref="A17:E17"/>
    <mergeCell ref="A18:E18"/>
    <mergeCell ref="A13:E13"/>
    <mergeCell ref="A14:E14"/>
    <mergeCell ref="A15:E15"/>
    <mergeCell ref="A16:E16"/>
    <mergeCell ref="A19:E19"/>
    <mergeCell ref="A34:E34"/>
    <mergeCell ref="A20:E20"/>
    <mergeCell ref="A26:E26"/>
    <mergeCell ref="A28:E28"/>
    <mergeCell ref="A29:E29"/>
    <mergeCell ref="A32:E32"/>
    <mergeCell ref="A33:E33"/>
    <mergeCell ref="A22:E22"/>
    <mergeCell ref="A27:E27"/>
  </mergeCells>
  <conditionalFormatting sqref="J36:IV65536 J14:L18 J10:L11 M1:IV35 A6:I65536">
    <cfRule type="expression" priority="7" dxfId="41" stopIfTrue="1">
      <formula>$M$7</formula>
    </cfRule>
  </conditionalFormatting>
  <conditionalFormatting sqref="J6:L9 K30:L30 J31:L35 J12:L13 J19:L21 J28:L29 J27 J23:L26 J22">
    <cfRule type="expression" priority="6" dxfId="41" stopIfTrue="1">
      <formula>$M$7</formula>
    </cfRule>
  </conditionalFormatting>
  <conditionalFormatting sqref="J30">
    <cfRule type="expression" priority="5" dxfId="41" stopIfTrue="1">
      <formula>$M$7</formula>
    </cfRule>
  </conditionalFormatting>
  <conditionalFormatting sqref="K27">
    <cfRule type="expression" priority="4" dxfId="41" stopIfTrue="1">
      <formula>$M$7</formula>
    </cfRule>
  </conditionalFormatting>
  <conditionalFormatting sqref="L27">
    <cfRule type="expression" priority="3" dxfId="41" stopIfTrue="1">
      <formula>$M$7</formula>
    </cfRule>
  </conditionalFormatting>
  <conditionalFormatting sqref="K22">
    <cfRule type="expression" priority="2" dxfId="41" stopIfTrue="1">
      <formula>$M$7</formula>
    </cfRule>
  </conditionalFormatting>
  <conditionalFormatting sqref="L22">
    <cfRule type="expression" priority="1" dxfId="41" stopIfTrue="1">
      <formula>$M$7</formula>
    </cfRule>
  </conditionalFormatting>
  <hyperlinks>
    <hyperlink ref="A10:E10" location="'OTP Sch A'!A1" display="4. Purchases from GA Distributors/Importers"/>
    <hyperlink ref="A11:E11" location="'OTP Sch X'!A1" display="5. Purchases from Non-GA Distributors/Importers"/>
    <hyperlink ref="A14:E14" location="'OTP Sch B'!A1" display="7. Sales of Inventory to GA Distributors or Retailers with excise tax collected"/>
    <hyperlink ref="A15:E15" location="'OTP Sch C'!A1" display="8. Sales of Inventory to GA Distributors or Retailers with excise tax previously paid"/>
    <hyperlink ref="A16:E16" location="'OTP Sch D'!A1" display="9. Return to Manufacturer  or Distributor"/>
    <hyperlink ref="A17:E17" location="'OTP Sch E'!A1" display="10. Sales to Military Installations"/>
    <hyperlink ref="A18:E18" location="'OTP Sch F'!A1" display="11. Sales Shipped out of State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5.7109375" style="73" customWidth="1"/>
    <col min="2" max="2" width="15.7109375" style="74" customWidth="1"/>
    <col min="3" max="3" width="15.7109375" style="75" customWidth="1"/>
    <col min="4" max="4" width="30.7109375" style="74" customWidth="1"/>
    <col min="5" max="5" width="15.7109375" style="106" customWidth="1"/>
    <col min="6" max="6" width="15.7109375" style="1" customWidth="1"/>
    <col min="7" max="12" width="9.00390625" style="1" customWidth="1"/>
    <col min="13" max="13" width="0" style="1" hidden="1" customWidth="1"/>
    <col min="14" max="16384" width="9.00390625" style="1" customWidth="1"/>
  </cols>
  <sheetData>
    <row r="1" spans="1:5" ht="15" customHeight="1">
      <c r="A1" s="201" t="str">
        <f>IF(M7,"Not Valid for Selection on Information Tab","LIST OF UNSTAMPED CIGARETTES PURCHASED")</f>
        <v>Not Valid for Selection on Information Tab</v>
      </c>
      <c r="B1" s="201"/>
      <c r="C1" s="201"/>
      <c r="D1" s="201"/>
      <c r="E1" s="201"/>
    </row>
    <row r="2" spans="1:5" ht="15" customHeight="1">
      <c r="A2" s="201"/>
      <c r="B2" s="201"/>
      <c r="C2" s="201"/>
      <c r="D2" s="201"/>
      <c r="E2" s="201"/>
    </row>
    <row r="3" spans="1:5" ht="15" customHeight="1">
      <c r="A3" s="201"/>
      <c r="B3" s="201"/>
      <c r="C3" s="201"/>
      <c r="D3" s="201"/>
      <c r="E3" s="201"/>
    </row>
    <row r="4" spans="1:5" ht="15" customHeight="1">
      <c r="A4" s="201"/>
      <c r="B4" s="201"/>
      <c r="C4" s="201"/>
      <c r="D4" s="201"/>
      <c r="E4" s="201"/>
    </row>
    <row r="5" spans="1:5" ht="15" customHeight="1" thickBot="1">
      <c r="A5" s="201"/>
      <c r="B5" s="201"/>
      <c r="C5" s="201"/>
      <c r="D5" s="201"/>
      <c r="E5" s="201"/>
    </row>
    <row r="6" spans="1:5" ht="15" customHeight="1" thickBot="1" thickTop="1">
      <c r="A6" s="62" t="s">
        <v>20</v>
      </c>
      <c r="B6" s="56" t="s">
        <v>21</v>
      </c>
      <c r="C6" s="56" t="s">
        <v>22</v>
      </c>
      <c r="D6" s="56" t="s">
        <v>23</v>
      </c>
      <c r="E6" s="57" t="s">
        <v>45</v>
      </c>
    </row>
    <row r="7" spans="1:13" ht="15" customHeight="1" thickTop="1">
      <c r="A7" s="63"/>
      <c r="B7" s="64"/>
      <c r="C7" s="65"/>
      <c r="D7" s="64"/>
      <c r="E7" s="104"/>
      <c r="M7" s="1" t="b">
        <f>OR(Information!C8&lt;&gt;"No",Information!C7&lt;&gt;"Yes")</f>
        <v>1</v>
      </c>
    </row>
    <row r="8" spans="1:5" ht="15" customHeight="1">
      <c r="A8" s="68"/>
      <c r="B8" s="69"/>
      <c r="C8" s="70"/>
      <c r="D8" s="69"/>
      <c r="E8" s="105"/>
    </row>
    <row r="9" spans="1:5" ht="15" customHeight="1">
      <c r="A9" s="68"/>
      <c r="B9" s="69"/>
      <c r="C9" s="70"/>
      <c r="D9" s="69"/>
      <c r="E9" s="105"/>
    </row>
    <row r="10" spans="1:5" ht="15" customHeight="1">
      <c r="A10" s="68"/>
      <c r="B10" s="69"/>
      <c r="C10" s="70"/>
      <c r="D10" s="69"/>
      <c r="E10" s="105"/>
    </row>
    <row r="11" spans="1:5" ht="15" customHeight="1">
      <c r="A11" s="68"/>
      <c r="B11" s="69"/>
      <c r="C11" s="70"/>
      <c r="D11" s="69"/>
      <c r="E11" s="105"/>
    </row>
    <row r="12" spans="1:5" ht="15" customHeight="1">
      <c r="A12" s="68"/>
      <c r="B12" s="69"/>
      <c r="C12" s="70"/>
      <c r="D12" s="69"/>
      <c r="E12" s="105"/>
    </row>
    <row r="13" spans="1:5" ht="15" customHeight="1">
      <c r="A13" s="68"/>
      <c r="B13" s="69"/>
      <c r="C13" s="70"/>
      <c r="D13" s="69"/>
      <c r="E13" s="105"/>
    </row>
    <row r="14" spans="1:5" ht="15" customHeight="1">
      <c r="A14" s="68"/>
      <c r="B14" s="69"/>
      <c r="C14" s="70"/>
      <c r="D14" s="69"/>
      <c r="E14" s="105"/>
    </row>
    <row r="15" spans="1:5" ht="15" customHeight="1">
      <c r="A15" s="68"/>
      <c r="B15" s="69"/>
      <c r="C15" s="70"/>
      <c r="D15" s="69"/>
      <c r="E15" s="105"/>
    </row>
    <row r="16" spans="1:5" ht="15" customHeight="1">
      <c r="A16" s="68"/>
      <c r="B16" s="69"/>
      <c r="C16" s="70"/>
      <c r="D16" s="69"/>
      <c r="E16" s="105"/>
    </row>
    <row r="17" spans="1:5" ht="15" customHeight="1">
      <c r="A17" s="68"/>
      <c r="B17" s="69"/>
      <c r="C17" s="70"/>
      <c r="D17" s="69"/>
      <c r="E17" s="105"/>
    </row>
    <row r="18" spans="1:5" ht="15" customHeight="1">
      <c r="A18" s="68"/>
      <c r="B18" s="69"/>
      <c r="C18" s="70"/>
      <c r="D18" s="69"/>
      <c r="E18" s="105"/>
    </row>
    <row r="19" spans="1:5" ht="15" customHeight="1">
      <c r="A19" s="68"/>
      <c r="B19" s="69"/>
      <c r="C19" s="70"/>
      <c r="D19" s="69"/>
      <c r="E19" s="105"/>
    </row>
    <row r="20" spans="1:5" ht="15" customHeight="1">
      <c r="A20" s="68"/>
      <c r="B20" s="69"/>
      <c r="C20" s="70"/>
      <c r="D20" s="69"/>
      <c r="E20" s="105"/>
    </row>
    <row r="21" spans="1:5" ht="15" customHeight="1">
      <c r="A21" s="68"/>
      <c r="B21" s="69"/>
      <c r="C21" s="70"/>
      <c r="D21" s="69"/>
      <c r="E21" s="105"/>
    </row>
    <row r="22" spans="1:5" ht="15" customHeight="1">
      <c r="A22" s="68"/>
      <c r="B22" s="69"/>
      <c r="C22" s="70"/>
      <c r="D22" s="69"/>
      <c r="E22" s="105"/>
    </row>
    <row r="23" spans="1:5" ht="15" customHeight="1">
      <c r="A23" s="68"/>
      <c r="B23" s="69"/>
      <c r="C23" s="70"/>
      <c r="D23" s="69"/>
      <c r="E23" s="105"/>
    </row>
    <row r="24" spans="1:5" ht="15" customHeight="1">
      <c r="A24" s="68"/>
      <c r="B24" s="69"/>
      <c r="C24" s="70"/>
      <c r="D24" s="69"/>
      <c r="E24" s="105"/>
    </row>
    <row r="25" spans="1:5" ht="15" customHeight="1">
      <c r="A25" s="68"/>
      <c r="B25" s="69"/>
      <c r="C25" s="70"/>
      <c r="D25" s="69"/>
      <c r="E25" s="105"/>
    </row>
    <row r="26" spans="1:5" ht="15" customHeight="1">
      <c r="A26" s="68"/>
      <c r="B26" s="69"/>
      <c r="C26" s="70"/>
      <c r="D26" s="69"/>
      <c r="E26" s="105"/>
    </row>
    <row r="27" spans="1:5" ht="15" customHeight="1">
      <c r="A27" s="68"/>
      <c r="B27" s="69"/>
      <c r="C27" s="70"/>
      <c r="D27" s="69"/>
      <c r="E27" s="105"/>
    </row>
    <row r="28" spans="1:5" ht="15" customHeight="1">
      <c r="A28" s="68"/>
      <c r="B28" s="69"/>
      <c r="C28" s="70"/>
      <c r="D28" s="69"/>
      <c r="E28" s="105"/>
    </row>
    <row r="29" spans="1:5" ht="15" customHeight="1">
      <c r="A29" s="68"/>
      <c r="B29" s="69"/>
      <c r="C29" s="70"/>
      <c r="D29" s="69"/>
      <c r="E29" s="105"/>
    </row>
    <row r="30" spans="1:5" ht="15" customHeight="1">
      <c r="A30" s="68"/>
      <c r="B30" s="69"/>
      <c r="C30" s="70"/>
      <c r="D30" s="69"/>
      <c r="E30" s="105"/>
    </row>
    <row r="31" spans="1:5" ht="15" customHeight="1">
      <c r="A31" s="68"/>
      <c r="B31" s="69"/>
      <c r="C31" s="70"/>
      <c r="D31" s="69"/>
      <c r="E31" s="105"/>
    </row>
    <row r="32" ht="15" customHeight="1"/>
  </sheetData>
  <sheetProtection password="DC54" sheet="1" objects="1" scenarios="1" selectLockedCells="1"/>
  <mergeCells count="1">
    <mergeCell ref="A1:E5"/>
  </mergeCells>
  <conditionalFormatting sqref="F1:IV65536 A6:E65536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5.7109375" style="73" customWidth="1"/>
    <col min="2" max="2" width="15.7109375" style="74" customWidth="1"/>
    <col min="3" max="4" width="30.7109375" style="74" customWidth="1"/>
    <col min="5" max="5" width="15.7109375" style="122" customWidth="1"/>
    <col min="6" max="6" width="15.7109375" style="106" customWidth="1"/>
    <col min="7" max="7" width="15.7109375" style="1" customWidth="1"/>
    <col min="8" max="12" width="9.00390625" style="1" customWidth="1"/>
    <col min="13" max="13" width="0" style="1" hidden="1" customWidth="1"/>
    <col min="14" max="16384" width="9.00390625" style="1" customWidth="1"/>
  </cols>
  <sheetData>
    <row r="1" spans="1:6" ht="15" customHeight="1">
      <c r="A1" s="201" t="str">
        <f>IF(M7,"Not Valid for Selection on Information Tab","LIST OF CIGARETTE SALES TO AUTHORIZED MILITARY INSTALLATIONS")</f>
        <v>Not Valid for Selection on Information Tab</v>
      </c>
      <c r="B1" s="201"/>
      <c r="C1" s="201"/>
      <c r="D1" s="201"/>
      <c r="E1" s="201"/>
      <c r="F1" s="201"/>
    </row>
    <row r="2" spans="1:12" ht="15" customHeight="1">
      <c r="A2" s="201"/>
      <c r="B2" s="201"/>
      <c r="C2" s="201"/>
      <c r="D2" s="201"/>
      <c r="E2" s="201"/>
      <c r="F2" s="201"/>
      <c r="I2" s="113"/>
      <c r="J2" s="113"/>
      <c r="K2" s="113"/>
      <c r="L2" s="113"/>
    </row>
    <row r="3" spans="1:6" ht="15" customHeight="1">
      <c r="A3" s="201"/>
      <c r="B3" s="201"/>
      <c r="C3" s="201"/>
      <c r="D3" s="201"/>
      <c r="E3" s="201"/>
      <c r="F3" s="201"/>
    </row>
    <row r="4" spans="1:6" ht="15" customHeight="1">
      <c r="A4" s="201"/>
      <c r="B4" s="201"/>
      <c r="C4" s="201"/>
      <c r="D4" s="201"/>
      <c r="E4" s="201"/>
      <c r="F4" s="201"/>
    </row>
    <row r="5" spans="1:6" ht="15" customHeight="1" thickBot="1">
      <c r="A5" s="201"/>
      <c r="B5" s="201"/>
      <c r="C5" s="201"/>
      <c r="D5" s="201"/>
      <c r="E5" s="201"/>
      <c r="F5" s="201"/>
    </row>
    <row r="6" spans="1:6" s="114" customFormat="1" ht="15" customHeight="1" thickBot="1" thickTop="1">
      <c r="A6" s="62" t="s">
        <v>20</v>
      </c>
      <c r="B6" s="56" t="s">
        <v>21</v>
      </c>
      <c r="C6" s="56" t="s">
        <v>74</v>
      </c>
      <c r="D6" s="56" t="s">
        <v>75</v>
      </c>
      <c r="E6" s="119" t="s">
        <v>24</v>
      </c>
      <c r="F6" s="86" t="s">
        <v>45</v>
      </c>
    </row>
    <row r="7" spans="1:13" ht="15" customHeight="1" thickTop="1">
      <c r="A7" s="63"/>
      <c r="B7" s="64"/>
      <c r="C7" s="64"/>
      <c r="D7" s="64"/>
      <c r="E7" s="120"/>
      <c r="F7" s="115"/>
      <c r="M7" s="1" t="b">
        <f>OR(Information!C8&lt;&gt;"No",Information!C7&lt;&gt;"Yes")</f>
        <v>1</v>
      </c>
    </row>
    <row r="8" spans="1:5" ht="15" customHeight="1">
      <c r="A8" s="68"/>
      <c r="B8" s="69"/>
      <c r="C8" s="69"/>
      <c r="D8" s="69"/>
      <c r="E8" s="121"/>
    </row>
    <row r="9" spans="1:5" ht="15" customHeight="1">
      <c r="A9" s="68"/>
      <c r="B9" s="69"/>
      <c r="C9" s="69"/>
      <c r="D9" s="69"/>
      <c r="E9" s="121"/>
    </row>
    <row r="10" spans="1:5" ht="15" customHeight="1">
      <c r="A10" s="68"/>
      <c r="B10" s="69"/>
      <c r="C10" s="69"/>
      <c r="D10" s="69"/>
      <c r="E10" s="121"/>
    </row>
    <row r="11" spans="1:5" ht="15" customHeight="1">
      <c r="A11" s="68"/>
      <c r="B11" s="69"/>
      <c r="C11" s="69"/>
      <c r="D11" s="69"/>
      <c r="E11" s="121"/>
    </row>
    <row r="12" spans="1:5" ht="15" customHeight="1">
      <c r="A12" s="68"/>
      <c r="B12" s="69"/>
      <c r="C12" s="69"/>
      <c r="D12" s="69"/>
      <c r="E12" s="121"/>
    </row>
    <row r="13" spans="1:5" ht="15" customHeight="1">
      <c r="A13" s="68"/>
      <c r="B13" s="69"/>
      <c r="C13" s="69"/>
      <c r="D13" s="69"/>
      <c r="E13" s="121"/>
    </row>
    <row r="14" spans="1:5" ht="15" customHeight="1">
      <c r="A14" s="68"/>
      <c r="B14" s="69"/>
      <c r="C14" s="69"/>
      <c r="D14" s="69"/>
      <c r="E14" s="121"/>
    </row>
    <row r="15" spans="1:5" ht="15" customHeight="1">
      <c r="A15" s="68"/>
      <c r="B15" s="69"/>
      <c r="C15" s="69"/>
      <c r="D15" s="69"/>
      <c r="E15" s="121"/>
    </row>
    <row r="16" spans="1:5" ht="15" customHeight="1">
      <c r="A16" s="68"/>
      <c r="B16" s="69"/>
      <c r="C16" s="69"/>
      <c r="D16" s="69"/>
      <c r="E16" s="121"/>
    </row>
    <row r="17" spans="1:5" ht="15" customHeight="1">
      <c r="A17" s="68"/>
      <c r="B17" s="69"/>
      <c r="C17" s="69"/>
      <c r="D17" s="69"/>
      <c r="E17" s="121"/>
    </row>
    <row r="18" spans="1:5" ht="15" customHeight="1">
      <c r="A18" s="68"/>
      <c r="B18" s="69"/>
      <c r="C18" s="69"/>
      <c r="D18" s="69"/>
      <c r="E18" s="121"/>
    </row>
    <row r="19" spans="1:5" ht="15" customHeight="1">
      <c r="A19" s="68"/>
      <c r="B19" s="69"/>
      <c r="C19" s="69"/>
      <c r="D19" s="69"/>
      <c r="E19" s="121"/>
    </row>
    <row r="20" spans="1:5" ht="15" customHeight="1">
      <c r="A20" s="68"/>
      <c r="B20" s="69"/>
      <c r="C20" s="69"/>
      <c r="D20" s="69"/>
      <c r="E20" s="121"/>
    </row>
    <row r="21" spans="1:5" ht="15" customHeight="1">
      <c r="A21" s="68"/>
      <c r="B21" s="69"/>
      <c r="C21" s="69"/>
      <c r="D21" s="69"/>
      <c r="E21" s="121"/>
    </row>
    <row r="22" spans="1:5" ht="15" customHeight="1">
      <c r="A22" s="68"/>
      <c r="B22" s="69"/>
      <c r="C22" s="69"/>
      <c r="D22" s="69"/>
      <c r="E22" s="121"/>
    </row>
    <row r="23" spans="1:5" ht="15" customHeight="1">
      <c r="A23" s="68"/>
      <c r="B23" s="69"/>
      <c r="C23" s="69"/>
      <c r="D23" s="69"/>
      <c r="E23" s="121"/>
    </row>
    <row r="24" spans="1:5" ht="15" customHeight="1">
      <c r="A24" s="68"/>
      <c r="B24" s="69"/>
      <c r="C24" s="69"/>
      <c r="D24" s="69"/>
      <c r="E24" s="121"/>
    </row>
    <row r="25" spans="1:5" ht="15" customHeight="1">
      <c r="A25" s="68"/>
      <c r="B25" s="69"/>
      <c r="C25" s="69"/>
      <c r="D25" s="69"/>
      <c r="E25" s="121"/>
    </row>
    <row r="26" spans="1:5" ht="15" customHeight="1">
      <c r="A26" s="68"/>
      <c r="B26" s="69"/>
      <c r="C26" s="69"/>
      <c r="D26" s="69"/>
      <c r="E26" s="121"/>
    </row>
    <row r="27" spans="1:5" ht="15" customHeight="1">
      <c r="A27" s="68"/>
      <c r="B27" s="69"/>
      <c r="C27" s="69"/>
      <c r="D27" s="69"/>
      <c r="E27" s="121"/>
    </row>
    <row r="28" spans="1:5" ht="15" customHeight="1">
      <c r="A28" s="68"/>
      <c r="B28" s="69"/>
      <c r="C28" s="69"/>
      <c r="D28" s="69"/>
      <c r="E28" s="121"/>
    </row>
    <row r="29" spans="1:5" ht="15" customHeight="1">
      <c r="A29" s="68"/>
      <c r="B29" s="69"/>
      <c r="C29" s="69"/>
      <c r="D29" s="69"/>
      <c r="E29" s="121"/>
    </row>
    <row r="30" spans="1:5" ht="15" customHeight="1">
      <c r="A30" s="68"/>
      <c r="B30" s="69"/>
      <c r="C30" s="69"/>
      <c r="D30" s="69"/>
      <c r="E30" s="121"/>
    </row>
    <row r="31" spans="1:5" ht="15" customHeight="1">
      <c r="A31" s="68"/>
      <c r="B31" s="69"/>
      <c r="C31" s="69"/>
      <c r="D31" s="69"/>
      <c r="E31" s="121"/>
    </row>
    <row r="32" ht="15" customHeight="1"/>
  </sheetData>
  <sheetProtection password="DC54" sheet="1" objects="1" scenarios="1" selectLockedCells="1"/>
  <mergeCells count="1">
    <mergeCell ref="A1:F5"/>
  </mergeCells>
  <conditionalFormatting sqref="G1:IV65536 A6:F65536">
    <cfRule type="expression" priority="1" dxfId="41" stopIfTrue="1">
      <formula>$M$7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5.7109375" style="75" customWidth="1"/>
    <col min="2" max="2" width="15.7109375" style="74" customWidth="1"/>
    <col min="3" max="4" width="30.7109375" style="74" customWidth="1"/>
    <col min="5" max="5" width="15.7109375" style="122" customWidth="1"/>
    <col min="6" max="6" width="15.7109375" style="76" customWidth="1"/>
    <col min="7" max="7" width="15.7109375" style="1" customWidth="1"/>
    <col min="8" max="12" width="9.00390625" style="1" customWidth="1"/>
    <col min="13" max="13" width="0" style="1" hidden="1" customWidth="1"/>
    <col min="14" max="16384" width="9.00390625" style="1" customWidth="1"/>
  </cols>
  <sheetData>
    <row r="1" spans="1:12" ht="15" customHeight="1">
      <c r="A1" s="201" t="str">
        <f>IF(M7,"Not Valid for Selection on Information Tab","LIST OF CIGARETTE SALES IN GEORGIA")</f>
        <v>Not Valid for Selection on Information Tab</v>
      </c>
      <c r="B1" s="201"/>
      <c r="C1" s="201"/>
      <c r="D1" s="201"/>
      <c r="E1" s="201"/>
      <c r="F1" s="201"/>
      <c r="H1" s="113"/>
      <c r="I1" s="113"/>
      <c r="J1" s="113"/>
      <c r="K1" s="113"/>
      <c r="L1" s="113"/>
    </row>
    <row r="2" spans="1:6" ht="15" customHeight="1">
      <c r="A2" s="201"/>
      <c r="B2" s="201"/>
      <c r="C2" s="201"/>
      <c r="D2" s="201"/>
      <c r="E2" s="201"/>
      <c r="F2" s="201"/>
    </row>
    <row r="3" spans="1:6" ht="15" customHeight="1">
      <c r="A3" s="201"/>
      <c r="B3" s="201"/>
      <c r="C3" s="201"/>
      <c r="D3" s="201"/>
      <c r="E3" s="201"/>
      <c r="F3" s="201"/>
    </row>
    <row r="4" spans="1:6" ht="15" customHeight="1">
      <c r="A4" s="201"/>
      <c r="B4" s="201"/>
      <c r="C4" s="201"/>
      <c r="D4" s="201"/>
      <c r="E4" s="201"/>
      <c r="F4" s="201"/>
    </row>
    <row r="5" spans="1:6" ht="15" customHeight="1" thickBot="1">
      <c r="A5" s="201"/>
      <c r="B5" s="201"/>
      <c r="C5" s="201"/>
      <c r="D5" s="201"/>
      <c r="E5" s="201"/>
      <c r="F5" s="201"/>
    </row>
    <row r="6" spans="1:6" ht="15" customHeight="1" thickBot="1" thickTop="1">
      <c r="A6" s="62" t="s">
        <v>20</v>
      </c>
      <c r="B6" s="56" t="s">
        <v>21</v>
      </c>
      <c r="C6" s="56" t="s">
        <v>76</v>
      </c>
      <c r="D6" s="56" t="s">
        <v>77</v>
      </c>
      <c r="E6" s="119" t="s">
        <v>24</v>
      </c>
      <c r="F6" s="57" t="s">
        <v>45</v>
      </c>
    </row>
    <row r="7" spans="1:13" ht="15" customHeight="1" thickTop="1">
      <c r="A7" s="65"/>
      <c r="B7" s="64"/>
      <c r="C7" s="64"/>
      <c r="D7" s="64"/>
      <c r="E7" s="120"/>
      <c r="F7" s="66"/>
      <c r="M7" s="1" t="b">
        <f>OR(Information!C8&lt;&gt;"No",Information!C7&lt;&gt;"No")</f>
        <v>1</v>
      </c>
    </row>
    <row r="8" spans="1:6" ht="15" customHeight="1">
      <c r="A8" s="70"/>
      <c r="B8" s="69"/>
      <c r="C8" s="69"/>
      <c r="D8" s="69"/>
      <c r="E8" s="121"/>
      <c r="F8" s="71"/>
    </row>
    <row r="9" spans="1:6" ht="15" customHeight="1">
      <c r="A9" s="70"/>
      <c r="B9" s="69"/>
      <c r="C9" s="69"/>
      <c r="D9" s="69"/>
      <c r="E9" s="121"/>
      <c r="F9" s="71"/>
    </row>
    <row r="10" spans="1:6" ht="15" customHeight="1">
      <c r="A10" s="70"/>
      <c r="B10" s="69"/>
      <c r="C10" s="69"/>
      <c r="D10" s="69"/>
      <c r="E10" s="121"/>
      <c r="F10" s="71"/>
    </row>
    <row r="11" spans="1:6" ht="15" customHeight="1">
      <c r="A11" s="70"/>
      <c r="B11" s="69"/>
      <c r="C11" s="69"/>
      <c r="D11" s="69"/>
      <c r="E11" s="121"/>
      <c r="F11" s="71"/>
    </row>
    <row r="12" spans="1:6" ht="15" customHeight="1">
      <c r="A12" s="70"/>
      <c r="B12" s="69"/>
      <c r="C12" s="69"/>
      <c r="D12" s="69"/>
      <c r="E12" s="121"/>
      <c r="F12" s="71"/>
    </row>
    <row r="13" spans="1:6" ht="15" customHeight="1">
      <c r="A13" s="70"/>
      <c r="B13" s="69"/>
      <c r="C13" s="69"/>
      <c r="D13" s="69"/>
      <c r="E13" s="121"/>
      <c r="F13" s="71"/>
    </row>
    <row r="14" spans="1:6" ht="15" customHeight="1">
      <c r="A14" s="70"/>
      <c r="B14" s="69"/>
      <c r="C14" s="69"/>
      <c r="D14" s="69"/>
      <c r="E14" s="121"/>
      <c r="F14" s="71"/>
    </row>
    <row r="15" spans="1:6" ht="15" customHeight="1">
      <c r="A15" s="70"/>
      <c r="B15" s="69"/>
      <c r="C15" s="69"/>
      <c r="D15" s="69"/>
      <c r="E15" s="121"/>
      <c r="F15" s="71"/>
    </row>
    <row r="16" spans="1:6" ht="15" customHeight="1">
      <c r="A16" s="70"/>
      <c r="B16" s="69"/>
      <c r="C16" s="69"/>
      <c r="D16" s="69"/>
      <c r="E16" s="121"/>
      <c r="F16" s="71"/>
    </row>
    <row r="17" spans="1:6" ht="15" customHeight="1">
      <c r="A17" s="70"/>
      <c r="B17" s="69"/>
      <c r="C17" s="69"/>
      <c r="D17" s="69"/>
      <c r="E17" s="121"/>
      <c r="F17" s="71"/>
    </row>
    <row r="18" spans="1:6" ht="15" customHeight="1">
      <c r="A18" s="70"/>
      <c r="B18" s="69"/>
      <c r="C18" s="69"/>
      <c r="D18" s="69"/>
      <c r="E18" s="121"/>
      <c r="F18" s="71"/>
    </row>
    <row r="19" spans="1:6" ht="15" customHeight="1">
      <c r="A19" s="70"/>
      <c r="B19" s="69"/>
      <c r="C19" s="69"/>
      <c r="D19" s="69"/>
      <c r="E19" s="121"/>
      <c r="F19" s="71"/>
    </row>
    <row r="20" spans="1:6" ht="15" customHeight="1">
      <c r="A20" s="70"/>
      <c r="B20" s="69"/>
      <c r="C20" s="69"/>
      <c r="D20" s="69"/>
      <c r="E20" s="121"/>
      <c r="F20" s="71"/>
    </row>
    <row r="21" spans="1:6" ht="15" customHeight="1">
      <c r="A21" s="70"/>
      <c r="B21" s="69"/>
      <c r="C21" s="69"/>
      <c r="D21" s="69"/>
      <c r="E21" s="121"/>
      <c r="F21" s="71"/>
    </row>
    <row r="22" spans="1:6" ht="15" customHeight="1">
      <c r="A22" s="70"/>
      <c r="B22" s="69"/>
      <c r="C22" s="69"/>
      <c r="D22" s="69"/>
      <c r="E22" s="121"/>
      <c r="F22" s="71"/>
    </row>
    <row r="23" spans="1:6" ht="15" customHeight="1">
      <c r="A23" s="70"/>
      <c r="B23" s="69"/>
      <c r="C23" s="69"/>
      <c r="D23" s="69"/>
      <c r="E23" s="121"/>
      <c r="F23" s="71"/>
    </row>
    <row r="24" spans="1:6" ht="15" customHeight="1">
      <c r="A24" s="70"/>
      <c r="B24" s="69"/>
      <c r="C24" s="69"/>
      <c r="D24" s="69"/>
      <c r="E24" s="121"/>
      <c r="F24" s="71"/>
    </row>
    <row r="25" spans="1:6" ht="15" customHeight="1">
      <c r="A25" s="70"/>
      <c r="B25" s="69"/>
      <c r="C25" s="69"/>
      <c r="D25" s="69"/>
      <c r="E25" s="121"/>
      <c r="F25" s="71"/>
    </row>
    <row r="26" spans="1:6" ht="15" customHeight="1">
      <c r="A26" s="70"/>
      <c r="B26" s="69"/>
      <c r="C26" s="69"/>
      <c r="D26" s="69"/>
      <c r="E26" s="121"/>
      <c r="F26" s="71"/>
    </row>
    <row r="27" spans="1:6" ht="15" customHeight="1">
      <c r="A27" s="70"/>
      <c r="B27" s="69"/>
      <c r="C27" s="69"/>
      <c r="D27" s="69"/>
      <c r="E27" s="121"/>
      <c r="F27" s="71"/>
    </row>
    <row r="28" spans="1:6" ht="15" customHeight="1">
      <c r="A28" s="70"/>
      <c r="B28" s="69"/>
      <c r="C28" s="69"/>
      <c r="D28" s="69"/>
      <c r="E28" s="121"/>
      <c r="F28" s="71"/>
    </row>
    <row r="29" spans="1:6" ht="15" customHeight="1">
      <c r="A29" s="70"/>
      <c r="B29" s="69"/>
      <c r="C29" s="69"/>
      <c r="D29" s="69"/>
      <c r="E29" s="121"/>
      <c r="F29" s="71"/>
    </row>
    <row r="30" spans="1:6" ht="15" customHeight="1">
      <c r="A30" s="70"/>
      <c r="B30" s="69"/>
      <c r="C30" s="69"/>
      <c r="D30" s="69"/>
      <c r="E30" s="121"/>
      <c r="F30" s="71"/>
    </row>
    <row r="31" spans="1:6" ht="15" customHeight="1">
      <c r="A31" s="70"/>
      <c r="B31" s="69"/>
      <c r="C31" s="69"/>
      <c r="D31" s="69"/>
      <c r="E31" s="121"/>
      <c r="F31" s="71"/>
    </row>
    <row r="32" ht="15" customHeight="1"/>
  </sheetData>
  <sheetProtection password="DC54" sheet="1" objects="1" scenarios="1" selectLockedCells="1"/>
  <mergeCells count="1">
    <mergeCell ref="A1:F5"/>
  </mergeCells>
  <conditionalFormatting sqref="G1:IV65536 A6:F65536">
    <cfRule type="expression" priority="1" dxfId="41" stopIfTrue="1">
      <formula>$M$7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J7" sqref="J7:J8"/>
    </sheetView>
  </sheetViews>
  <sheetFormatPr defaultColWidth="9.140625" defaultRowHeight="15"/>
  <cols>
    <col min="1" max="9" width="15.7109375" style="50" customWidth="1"/>
    <col min="10" max="10" width="18.7109375" style="50" bestFit="1" customWidth="1"/>
    <col min="11" max="11" width="17.57421875" style="50" bestFit="1" customWidth="1"/>
    <col min="12" max="12" width="32.00390625" style="50" bestFit="1" customWidth="1"/>
    <col min="13" max="13" width="9.00390625" style="50" hidden="1" customWidth="1"/>
    <col min="14" max="16384" width="9.00390625" style="50" customWidth="1"/>
  </cols>
  <sheetData>
    <row r="1" spans="1:9" ht="15" customHeight="1">
      <c r="A1" s="201" t="str">
        <f>IF(M7,"Not Valid for Selection on Information Tab","GEORGIA TOBACCO 
EXCISE TAX MONTHLY RETURN")</f>
        <v>Not Valid for Selection on Information Tab</v>
      </c>
      <c r="B1" s="201"/>
      <c r="C1" s="201"/>
      <c r="D1" s="201"/>
      <c r="E1" s="201"/>
      <c r="F1" s="201"/>
      <c r="G1" s="201"/>
      <c r="H1" s="201"/>
      <c r="I1" s="201"/>
    </row>
    <row r="2" spans="1:9" ht="15" customHeight="1">
      <c r="A2" s="201"/>
      <c r="B2" s="201"/>
      <c r="C2" s="201"/>
      <c r="D2" s="201"/>
      <c r="E2" s="201"/>
      <c r="F2" s="201"/>
      <c r="G2" s="201"/>
      <c r="H2" s="201"/>
      <c r="I2" s="201"/>
    </row>
    <row r="3" spans="1:9" ht="15" customHeight="1">
      <c r="A3" s="201"/>
      <c r="B3" s="201"/>
      <c r="C3" s="201"/>
      <c r="D3" s="201"/>
      <c r="E3" s="201"/>
      <c r="F3" s="201"/>
      <c r="G3" s="201"/>
      <c r="H3" s="201"/>
      <c r="I3" s="201"/>
    </row>
    <row r="4" spans="1:9" ht="15" customHeight="1">
      <c r="A4" s="201"/>
      <c r="B4" s="201"/>
      <c r="C4" s="201"/>
      <c r="D4" s="201"/>
      <c r="E4" s="201"/>
      <c r="F4" s="201"/>
      <c r="G4" s="201"/>
      <c r="H4" s="201"/>
      <c r="I4" s="201"/>
    </row>
    <row r="5" spans="1:9" ht="15" customHeight="1" thickBot="1">
      <c r="A5" s="201"/>
      <c r="B5" s="201"/>
      <c r="C5" s="201"/>
      <c r="D5" s="201"/>
      <c r="E5" s="201"/>
      <c r="F5" s="201"/>
      <c r="G5" s="201"/>
      <c r="H5" s="201"/>
      <c r="I5" s="201"/>
    </row>
    <row r="6" spans="1:12" ht="15" customHeight="1" thickTop="1">
      <c r="A6" s="205" t="s">
        <v>164</v>
      </c>
      <c r="B6" s="206"/>
      <c r="C6" s="206"/>
      <c r="D6" s="206"/>
      <c r="E6" s="206"/>
      <c r="F6" s="129" t="s">
        <v>1</v>
      </c>
      <c r="G6" s="129" t="s">
        <v>2</v>
      </c>
      <c r="H6" s="129" t="s">
        <v>3</v>
      </c>
      <c r="I6" s="130" t="s">
        <v>4</v>
      </c>
      <c r="J6" s="142" t="s">
        <v>168</v>
      </c>
      <c r="K6" s="138" t="s">
        <v>169</v>
      </c>
      <c r="L6" s="138" t="s">
        <v>170</v>
      </c>
    </row>
    <row r="7" spans="1:13" ht="15" customHeight="1">
      <c r="A7" s="181" t="s">
        <v>143</v>
      </c>
      <c r="B7" s="182"/>
      <c r="C7" s="182"/>
      <c r="D7" s="182"/>
      <c r="E7" s="182"/>
      <c r="F7" s="30">
        <f>SUM('OTP Sch B'!F:F)</f>
        <v>0</v>
      </c>
      <c r="G7" s="30">
        <f>SUM('OTP Sch B'!G:G)</f>
        <v>0</v>
      </c>
      <c r="H7" s="30">
        <f>SUM('OTP Sch B'!H:H)</f>
        <v>0</v>
      </c>
      <c r="I7" s="128">
        <f>SUM('OTP Sch B'!I:I)</f>
        <v>0</v>
      </c>
      <c r="J7" s="155">
        <f>SUM('OTP Sch B'!J:J)</f>
        <v>0</v>
      </c>
      <c r="K7" s="30">
        <f>SUM('OTP Sch B'!K:K)</f>
        <v>0</v>
      </c>
      <c r="L7" s="30">
        <f>SUM('OTP Sch B'!L:L)</f>
        <v>0</v>
      </c>
      <c r="M7" s="50" t="b">
        <f>OR(Information!C8&lt;&gt;"Yes",Information!C7="")</f>
        <v>1</v>
      </c>
    </row>
    <row r="8" spans="1:12" ht="15" customHeight="1">
      <c r="A8" s="181" t="s">
        <v>64</v>
      </c>
      <c r="B8" s="182"/>
      <c r="C8" s="182"/>
      <c r="D8" s="182"/>
      <c r="E8" s="182"/>
      <c r="F8" s="30">
        <f>SUM('OTP Sch C'!F:F)</f>
        <v>0</v>
      </c>
      <c r="G8" s="30">
        <f>SUM('OTP Sch C'!G:G)</f>
        <v>0</v>
      </c>
      <c r="H8" s="30">
        <f>SUM('OTP Sch C'!H:H)</f>
        <v>0</v>
      </c>
      <c r="I8" s="128">
        <f>SUM('OTP Sch C'!I:I)</f>
        <v>0</v>
      </c>
      <c r="J8" s="155">
        <f>SUM('OTP Sch C'!J:J)</f>
        <v>0</v>
      </c>
      <c r="K8" s="30">
        <f>SUM('OTP Sch C'!K:K)</f>
        <v>0</v>
      </c>
      <c r="L8" s="30">
        <f>SUM('OTP Sch C'!L:L)</f>
        <v>0</v>
      </c>
    </row>
    <row r="9" spans="1:12" ht="15" customHeight="1">
      <c r="A9" s="207" t="s">
        <v>158</v>
      </c>
      <c r="B9" s="208"/>
      <c r="C9" s="208"/>
      <c r="D9" s="208"/>
      <c r="E9" s="208"/>
      <c r="F9" s="28">
        <v>0.1</v>
      </c>
      <c r="G9" s="29">
        <v>0.1</v>
      </c>
      <c r="H9" s="29">
        <v>0.23</v>
      </c>
      <c r="I9" s="28">
        <v>0.0025</v>
      </c>
      <c r="J9" s="28">
        <v>0.05</v>
      </c>
      <c r="K9" s="29">
        <v>0.07</v>
      </c>
      <c r="L9" s="29">
        <v>0.07</v>
      </c>
    </row>
    <row r="10" spans="1:12" ht="15" customHeight="1" thickBot="1">
      <c r="A10" s="209" t="s">
        <v>160</v>
      </c>
      <c r="B10" s="210"/>
      <c r="C10" s="210"/>
      <c r="D10" s="210"/>
      <c r="E10" s="210"/>
      <c r="F10" s="131">
        <f aca="true" t="shared" si="0" ref="F10:L10">ROUND(F7*F9,2)</f>
        <v>0</v>
      </c>
      <c r="G10" s="131">
        <f t="shared" si="0"/>
        <v>0</v>
      </c>
      <c r="H10" s="131">
        <f t="shared" si="0"/>
        <v>0</v>
      </c>
      <c r="I10" s="132">
        <f t="shared" si="0"/>
        <v>0</v>
      </c>
      <c r="J10" s="132">
        <f t="shared" si="0"/>
        <v>0</v>
      </c>
      <c r="K10" s="131">
        <f t="shared" si="0"/>
        <v>0</v>
      </c>
      <c r="L10" s="131">
        <f t="shared" si="0"/>
        <v>0</v>
      </c>
    </row>
    <row r="11" spans="1:12" ht="15" customHeight="1" thickBot="1" thickTop="1">
      <c r="A11" s="205" t="s">
        <v>165</v>
      </c>
      <c r="B11" s="206"/>
      <c r="C11" s="206"/>
      <c r="D11" s="206"/>
      <c r="E11" s="211"/>
      <c r="F11" s="213"/>
      <c r="G11" s="214"/>
      <c r="H11" s="215"/>
      <c r="I11" s="213"/>
      <c r="J11" s="214"/>
      <c r="K11" s="215"/>
      <c r="L11" s="133" t="s">
        <v>157</v>
      </c>
    </row>
    <row r="12" spans="1:12" ht="15" customHeight="1" thickTop="1">
      <c r="A12" s="207" t="s">
        <v>161</v>
      </c>
      <c r="B12" s="208"/>
      <c r="C12" s="208"/>
      <c r="D12" s="208"/>
      <c r="E12" s="212"/>
      <c r="F12" s="126"/>
      <c r="G12" s="127"/>
      <c r="H12" s="127"/>
      <c r="L12" s="137">
        <v>0</v>
      </c>
    </row>
    <row r="13" spans="1:12" ht="15" customHeight="1">
      <c r="A13" s="207" t="s">
        <v>159</v>
      </c>
      <c r="B13" s="208"/>
      <c r="C13" s="208"/>
      <c r="D13" s="208"/>
      <c r="E13" s="212"/>
      <c r="F13" s="126"/>
      <c r="G13" s="127"/>
      <c r="H13" s="127"/>
      <c r="L13" s="136">
        <v>0.0185</v>
      </c>
    </row>
    <row r="14" spans="1:12" ht="15" customHeight="1" thickBot="1">
      <c r="A14" s="202" t="s">
        <v>162</v>
      </c>
      <c r="B14" s="203"/>
      <c r="C14" s="203"/>
      <c r="D14" s="203"/>
      <c r="E14" s="204"/>
      <c r="L14" s="134">
        <f>L13*L12</f>
        <v>0</v>
      </c>
    </row>
    <row r="15" spans="1:12" ht="15" customHeight="1" thickBot="1" thickTop="1">
      <c r="A15" s="205" t="s">
        <v>166</v>
      </c>
      <c r="B15" s="206"/>
      <c r="C15" s="206"/>
      <c r="D15" s="206"/>
      <c r="E15" s="211"/>
      <c r="F15" s="213"/>
      <c r="G15" s="214"/>
      <c r="H15" s="215"/>
      <c r="I15" s="213"/>
      <c r="J15" s="214"/>
      <c r="K15" s="215"/>
      <c r="L15" s="133"/>
    </row>
    <row r="16" spans="1:12" ht="15" customHeight="1" thickBot="1" thickTop="1">
      <c r="A16" s="198" t="s">
        <v>163</v>
      </c>
      <c r="B16" s="199"/>
      <c r="C16" s="199"/>
      <c r="D16" s="199"/>
      <c r="E16" s="200"/>
      <c r="L16" s="135">
        <f>SUM(F10:I10)+L14</f>
        <v>0</v>
      </c>
    </row>
    <row r="17" ht="12.75" thickTop="1"/>
  </sheetData>
  <sheetProtection password="DC54" sheet="1"/>
  <mergeCells count="16">
    <mergeCell ref="I11:K11"/>
    <mergeCell ref="I15:K15"/>
    <mergeCell ref="A15:E15"/>
    <mergeCell ref="F11:H11"/>
    <mergeCell ref="F15:H15"/>
    <mergeCell ref="A13:E13"/>
    <mergeCell ref="A16:E16"/>
    <mergeCell ref="A1:I5"/>
    <mergeCell ref="A14:E14"/>
    <mergeCell ref="A6:E6"/>
    <mergeCell ref="A7:E7"/>
    <mergeCell ref="A8:E8"/>
    <mergeCell ref="A9:E9"/>
    <mergeCell ref="A10:E10"/>
    <mergeCell ref="A11:E11"/>
    <mergeCell ref="A12:E12"/>
  </mergeCells>
  <conditionalFormatting sqref="J1:IV5 M6:IV10 A17:IV65536 J12:IV14 A11:H16 L11:IV11 J16:IV16 L15:IV15 A6:I10 J7:L8">
    <cfRule type="expression" priority="7" dxfId="41" stopIfTrue="1">
      <formula>$M$7</formula>
    </cfRule>
  </conditionalFormatting>
  <conditionalFormatting sqref="J6:L6 J10:L10 K9:L9">
    <cfRule type="expression" priority="4" dxfId="41" stopIfTrue="1">
      <formula>$M$7</formula>
    </cfRule>
  </conditionalFormatting>
  <conditionalFormatting sqref="I11:K11">
    <cfRule type="expression" priority="3" dxfId="41" stopIfTrue="1">
      <formula>$M$7</formula>
    </cfRule>
  </conditionalFormatting>
  <conditionalFormatting sqref="I15:K15">
    <cfRule type="expression" priority="2" dxfId="41" stopIfTrue="1">
      <formula>$M$7</formula>
    </cfRule>
  </conditionalFormatting>
  <conditionalFormatting sqref="J9">
    <cfRule type="expression" priority="1" dxfId="41" stopIfTrue="1">
      <formula>$M$7</formula>
    </cfRule>
  </conditionalFormatting>
  <dataValidations count="1">
    <dataValidation type="custom" allowBlank="1" showInputMessage="1" showErrorMessage="1" error="No&#10;" sqref="C33693">
      <formula1>FALSE</formula1>
    </dataValidation>
  </dataValidations>
  <hyperlinks>
    <hyperlink ref="A8:E8" location="'OTP Sch C'!A1" display="2. Other Sales of Inventory to GA Distributors"/>
    <hyperlink ref="A7:E7" location="'OTP Sch B'!A1" display="1. Sales of Inventory to GA Distributors or Retailers with excise tax collected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19" sqref="G19"/>
    </sheetView>
  </sheetViews>
  <sheetFormatPr defaultColWidth="9.140625" defaultRowHeight="15"/>
  <cols>
    <col min="1" max="9" width="15.7109375" style="1" customWidth="1"/>
    <col min="10" max="12" width="9.00390625" style="1" customWidth="1"/>
    <col min="13" max="13" width="9.00390625" style="1" hidden="1" customWidth="1"/>
    <col min="14" max="16384" width="9.00390625" style="1" customWidth="1"/>
  </cols>
  <sheetData>
    <row r="1" spans="1:7" ht="15" customHeight="1">
      <c r="A1" s="184" t="str">
        <f>IF(M7,"Not Valid for Selection on Information Tab",IF(Information!C7="No","MONTHLY REPORT OF CIGARETTES WITH STATE OF GEORGIA TAX STAMPS AFFIXED","MONTHLY REPORT OF CIGARETTES WITH OTHER STATE'S TAX STAMPS AFFIXED"))</f>
        <v>Not Valid for Selection on Information Tab</v>
      </c>
      <c r="B1" s="184"/>
      <c r="C1" s="184"/>
      <c r="D1" s="184"/>
      <c r="E1" s="184"/>
      <c r="F1" s="184"/>
      <c r="G1" s="184"/>
    </row>
    <row r="2" spans="1:7" ht="15" customHeight="1">
      <c r="A2" s="184"/>
      <c r="B2" s="184"/>
      <c r="C2" s="184"/>
      <c r="D2" s="184"/>
      <c r="E2" s="184"/>
      <c r="F2" s="184"/>
      <c r="G2" s="184"/>
    </row>
    <row r="3" spans="1:7" ht="15" customHeight="1">
      <c r="A3" s="184"/>
      <c r="B3" s="184"/>
      <c r="C3" s="184"/>
      <c r="D3" s="184"/>
      <c r="E3" s="184"/>
      <c r="F3" s="184"/>
      <c r="G3" s="184"/>
    </row>
    <row r="4" spans="1:7" ht="15" customHeight="1">
      <c r="A4" s="184"/>
      <c r="B4" s="184"/>
      <c r="C4" s="184"/>
      <c r="D4" s="184"/>
      <c r="E4" s="184"/>
      <c r="F4" s="184"/>
      <c r="G4" s="184"/>
    </row>
    <row r="5" spans="1:7" ht="15" customHeight="1" thickBot="1">
      <c r="A5" s="184"/>
      <c r="B5" s="184"/>
      <c r="C5" s="184"/>
      <c r="D5" s="184"/>
      <c r="E5" s="184"/>
      <c r="F5" s="184"/>
      <c r="G5" s="184"/>
    </row>
    <row r="6" spans="1:7" ht="15" customHeight="1" thickBot="1" thickTop="1">
      <c r="A6" s="192" t="s">
        <v>30</v>
      </c>
      <c r="B6" s="193"/>
      <c r="C6" s="193"/>
      <c r="D6" s="193"/>
      <c r="E6" s="194"/>
      <c r="F6" s="44" t="s">
        <v>28</v>
      </c>
      <c r="G6" s="46" t="s">
        <v>29</v>
      </c>
    </row>
    <row r="7" spans="1:13" ht="15" customHeight="1" thickTop="1">
      <c r="A7" s="195" t="s">
        <v>31</v>
      </c>
      <c r="B7" s="196"/>
      <c r="C7" s="196"/>
      <c r="D7" s="196"/>
      <c r="E7" s="197"/>
      <c r="F7" s="42">
        <v>0</v>
      </c>
      <c r="G7" s="43">
        <v>0</v>
      </c>
      <c r="M7" s="1" t="b">
        <f>OR(Information!C8&lt;&gt;"No",Information!C7="")</f>
        <v>1</v>
      </c>
    </row>
    <row r="8" spans="1:7" ht="15" customHeight="1">
      <c r="A8" s="175" t="s">
        <v>32</v>
      </c>
      <c r="B8" s="176"/>
      <c r="C8" s="176"/>
      <c r="D8" s="176"/>
      <c r="E8" s="177"/>
      <c r="F8" s="16">
        <v>0</v>
      </c>
      <c r="G8" s="15">
        <v>0</v>
      </c>
    </row>
    <row r="9" spans="1:7" ht="15" customHeight="1" thickBot="1">
      <c r="A9" s="169" t="s">
        <v>33</v>
      </c>
      <c r="B9" s="170"/>
      <c r="C9" s="170"/>
      <c r="D9" s="170"/>
      <c r="E9" s="171"/>
      <c r="F9" s="11">
        <f>SUM(F7:F8)</f>
        <v>0</v>
      </c>
      <c r="G9" s="12">
        <f>SUM(G7:G8)</f>
        <v>0</v>
      </c>
    </row>
    <row r="10" spans="1:7" ht="15" customHeight="1" thickTop="1">
      <c r="A10" s="172" t="s">
        <v>11</v>
      </c>
      <c r="B10" s="173"/>
      <c r="C10" s="173"/>
      <c r="D10" s="173"/>
      <c r="E10" s="174"/>
      <c r="F10" s="47"/>
      <c r="G10" s="49"/>
    </row>
    <row r="11" spans="1:7" ht="15" customHeight="1">
      <c r="A11" s="181" t="s">
        <v>34</v>
      </c>
      <c r="B11" s="182"/>
      <c r="C11" s="182"/>
      <c r="D11" s="182"/>
      <c r="E11" s="183"/>
      <c r="F11" s="9">
        <f>SUM('Cig Inv Sch B'!E:E)</f>
        <v>0</v>
      </c>
      <c r="G11" s="10">
        <f>SUM('Cig Inv Sch B'!F:F)</f>
        <v>0</v>
      </c>
    </row>
    <row r="12" spans="1:7" ht="15" customHeight="1">
      <c r="A12" s="222" t="str">
        <f>IF(Information!C7="No","5. Inventory Delivered to Georgia","5. Inventory Delivered Out of State")</f>
        <v>5. Inventory Delivered Out of State</v>
      </c>
      <c r="B12" s="223"/>
      <c r="C12" s="223"/>
      <c r="D12" s="223"/>
      <c r="E12" s="224"/>
      <c r="F12" s="9">
        <f>SUM('Cig Inv Sch C'!D:D)</f>
        <v>0</v>
      </c>
      <c r="G12" s="10">
        <f>SUM('Cig Inv Sch C'!E:E)</f>
        <v>0</v>
      </c>
    </row>
    <row r="13" spans="1:7" ht="15" customHeight="1">
      <c r="A13" s="219" t="s">
        <v>35</v>
      </c>
      <c r="B13" s="220"/>
      <c r="C13" s="220"/>
      <c r="D13" s="220"/>
      <c r="E13" s="221"/>
      <c r="F13" s="16">
        <v>0</v>
      </c>
      <c r="G13" s="15">
        <v>0</v>
      </c>
    </row>
    <row r="14" spans="1:7" ht="15" customHeight="1" thickBot="1">
      <c r="A14" s="216" t="s">
        <v>36</v>
      </c>
      <c r="B14" s="217"/>
      <c r="C14" s="217"/>
      <c r="D14" s="217"/>
      <c r="E14" s="218"/>
      <c r="F14" s="11">
        <f>SUM(F11:F13)</f>
        <v>0</v>
      </c>
      <c r="G14" s="12">
        <f>SUM(G11:G13)</f>
        <v>0</v>
      </c>
    </row>
    <row r="15" spans="1:7" ht="15" customHeight="1" thickTop="1">
      <c r="A15" s="172" t="s">
        <v>15</v>
      </c>
      <c r="B15" s="173"/>
      <c r="C15" s="173"/>
      <c r="D15" s="173"/>
      <c r="E15" s="174"/>
      <c r="F15" s="47"/>
      <c r="G15" s="49"/>
    </row>
    <row r="16" spans="1:7" ht="15" customHeight="1">
      <c r="A16" s="189" t="str">
        <f>IF(Information!C7="No","8. Inventory Discrepancy (7 - 3)","8. Inventory Discrepancy (3 - 7)")</f>
        <v>8. Inventory Discrepancy (3 - 7)</v>
      </c>
      <c r="B16" s="190"/>
      <c r="C16" s="190"/>
      <c r="D16" s="190"/>
      <c r="E16" s="191"/>
      <c r="F16" s="31">
        <f>IF(Information!C7="No",IF(F14&gt;F9,F14-F9,0),IF(F9&gt;F14,F9-F14,0))</f>
        <v>0</v>
      </c>
      <c r="G16" s="32">
        <f>IF(Information!C7="No",IF(G14&gt;G9,G14-G9,0),IF(G9&gt;G14,G9-G14,0))</f>
        <v>0</v>
      </c>
    </row>
    <row r="17" spans="1:7" ht="15" customHeight="1">
      <c r="A17" s="175" t="s">
        <v>37</v>
      </c>
      <c r="B17" s="176"/>
      <c r="C17" s="176"/>
      <c r="D17" s="176"/>
      <c r="E17" s="177"/>
      <c r="F17" s="18">
        <v>0.37</v>
      </c>
      <c r="G17" s="124">
        <v>0.4625</v>
      </c>
    </row>
    <row r="18" spans="1:7" ht="15" customHeight="1" thickBot="1">
      <c r="A18" s="169" t="s">
        <v>144</v>
      </c>
      <c r="B18" s="170"/>
      <c r="C18" s="170"/>
      <c r="D18" s="170"/>
      <c r="E18" s="171"/>
      <c r="F18" s="21">
        <f>ROUND(F16*F17,2)</f>
        <v>0</v>
      </c>
      <c r="G18" s="26">
        <f>ROUND(G16*G17,2)</f>
        <v>0</v>
      </c>
    </row>
    <row r="19" spans="1:7" ht="15" customHeight="1" thickBot="1" thickTop="1">
      <c r="A19" s="186" t="s">
        <v>38</v>
      </c>
      <c r="B19" s="187"/>
      <c r="C19" s="187"/>
      <c r="D19" s="187"/>
      <c r="E19" s="188"/>
      <c r="F19" s="2"/>
      <c r="G19" s="33">
        <f>SUM(F18:G18)</f>
        <v>0</v>
      </c>
    </row>
    <row r="20" ht="12.75" thickTop="1"/>
  </sheetData>
  <sheetProtection password="DC54" sheet="1" objects="1" scenarios="1"/>
  <mergeCells count="15">
    <mergeCell ref="A17:E17"/>
    <mergeCell ref="A18:E18"/>
    <mergeCell ref="A19:E19"/>
    <mergeCell ref="A15:E15"/>
    <mergeCell ref="A16:E16"/>
    <mergeCell ref="A10:E10"/>
    <mergeCell ref="A11:E11"/>
    <mergeCell ref="A12:E12"/>
    <mergeCell ref="A1:G5"/>
    <mergeCell ref="A14:E14"/>
    <mergeCell ref="A13:E13"/>
    <mergeCell ref="A6:E6"/>
    <mergeCell ref="A7:E7"/>
    <mergeCell ref="A8:E8"/>
    <mergeCell ref="A9:E9"/>
  </mergeCells>
  <conditionalFormatting sqref="H1:IV65536 A6:G65536">
    <cfRule type="expression" priority="1" dxfId="41" stopIfTrue="1">
      <formula>$M$7</formula>
    </cfRule>
  </conditionalFormatting>
  <hyperlinks>
    <hyperlink ref="A11:E11" location="'Cig Inv Sch B'!A1" display="4. Inventory Returned to Manufacturer"/>
    <hyperlink ref="A12:E12" location="'Cig Inv Sch C'!A1" display="'Cig Inv Sch C'!A1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25" sqref="F25"/>
    </sheetView>
  </sheetViews>
  <sheetFormatPr defaultColWidth="9.140625" defaultRowHeight="15"/>
  <cols>
    <col min="1" max="6" width="15.7109375" style="1" customWidth="1"/>
    <col min="7" max="7" width="9.00390625" style="1" customWidth="1"/>
    <col min="8" max="9" width="9.00390625" style="1" hidden="1" customWidth="1"/>
    <col min="10" max="12" width="9.00390625" style="1" customWidth="1"/>
    <col min="13" max="13" width="9.00390625" style="1" hidden="1" customWidth="1"/>
    <col min="14" max="16384" width="9.00390625" style="1" customWidth="1"/>
  </cols>
  <sheetData>
    <row r="1" spans="1:6" ht="12.75">
      <c r="A1" s="184" t="str">
        <f>IF(M7,"Not Valid for Selection on Information Tab","WHOLESALE DISTRIBUTORS CIGARETTE MONTHLY REPORT")</f>
        <v>Not Valid for Selection on Information Tab</v>
      </c>
      <c r="B1" s="184"/>
      <c r="C1" s="184"/>
      <c r="D1" s="184"/>
      <c r="E1" s="184"/>
      <c r="F1" s="184"/>
    </row>
    <row r="2" spans="1:6" ht="1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spans="1:6" ht="15" customHeight="1">
      <c r="A4" s="184"/>
      <c r="B4" s="184"/>
      <c r="C4" s="184"/>
      <c r="D4" s="184"/>
      <c r="E4" s="184"/>
      <c r="F4" s="184"/>
    </row>
    <row r="5" spans="1:6" ht="12.75" thickBot="1">
      <c r="A5" s="184"/>
      <c r="B5" s="184"/>
      <c r="C5" s="184"/>
      <c r="D5" s="184"/>
      <c r="E5" s="184"/>
      <c r="F5" s="184"/>
    </row>
    <row r="6" spans="1:6" ht="13.5" thickBot="1" thickTop="1">
      <c r="A6" s="233" t="s">
        <v>30</v>
      </c>
      <c r="B6" s="234"/>
      <c r="C6" s="234"/>
      <c r="D6" s="234"/>
      <c r="E6" s="234"/>
      <c r="F6" s="46" t="s">
        <v>45</v>
      </c>
    </row>
    <row r="7" spans="1:13" ht="12.75" thickTop="1">
      <c r="A7" s="195" t="s">
        <v>48</v>
      </c>
      <c r="B7" s="196"/>
      <c r="C7" s="196"/>
      <c r="D7" s="196"/>
      <c r="E7" s="196"/>
      <c r="F7" s="41">
        <v>0</v>
      </c>
      <c r="M7" s="1" t="b">
        <f>OR(Information!C8&lt;&gt;"No",Information!C7&lt;&gt;"Yes")</f>
        <v>1</v>
      </c>
    </row>
    <row r="8" spans="1:6" ht="12.75">
      <c r="A8" s="181" t="s">
        <v>49</v>
      </c>
      <c r="B8" s="182"/>
      <c r="C8" s="182"/>
      <c r="D8" s="182"/>
      <c r="E8" s="182"/>
      <c r="F8" s="34">
        <f>SUM('Cig Sch E'!E:E)</f>
        <v>0</v>
      </c>
    </row>
    <row r="9" spans="1:6" ht="12.75">
      <c r="A9" s="175" t="s">
        <v>50</v>
      </c>
      <c r="B9" s="176"/>
      <c r="C9" s="176"/>
      <c r="D9" s="176"/>
      <c r="E9" s="176"/>
      <c r="F9" s="27">
        <v>0</v>
      </c>
    </row>
    <row r="10" spans="1:6" ht="12.75" thickBot="1">
      <c r="A10" s="169" t="s">
        <v>51</v>
      </c>
      <c r="B10" s="170"/>
      <c r="C10" s="170"/>
      <c r="D10" s="170"/>
      <c r="E10" s="170"/>
      <c r="F10" s="26">
        <f>SUM(F7:F9)</f>
        <v>0</v>
      </c>
    </row>
    <row r="11" spans="1:6" ht="12.75" thickTop="1">
      <c r="A11" s="227" t="s">
        <v>46</v>
      </c>
      <c r="B11" s="228"/>
      <c r="C11" s="228"/>
      <c r="D11" s="228"/>
      <c r="E11" s="228"/>
      <c r="F11" s="49"/>
    </row>
    <row r="12" spans="1:6" ht="12.75">
      <c r="A12" s="231" t="s">
        <v>52</v>
      </c>
      <c r="B12" s="232"/>
      <c r="C12" s="232"/>
      <c r="D12" s="232"/>
      <c r="E12" s="232"/>
      <c r="F12" s="24">
        <f>SUMIF('Cig Sch A'!A:A,"&lt;&gt;Georgia",'Cig Sch A'!G:G)</f>
        <v>0</v>
      </c>
    </row>
    <row r="13" spans="1:6" ht="12.75">
      <c r="A13" s="231" t="s">
        <v>53</v>
      </c>
      <c r="B13" s="232"/>
      <c r="C13" s="232"/>
      <c r="D13" s="232"/>
      <c r="E13" s="232"/>
      <c r="F13" s="24">
        <f>SUM('Cig Sch F'!F:F)</f>
        <v>0</v>
      </c>
    </row>
    <row r="14" spans="1:6" ht="12.75">
      <c r="A14" s="231" t="s">
        <v>54</v>
      </c>
      <c r="B14" s="232"/>
      <c r="C14" s="232"/>
      <c r="D14" s="232"/>
      <c r="E14" s="232"/>
      <c r="F14" s="34">
        <f>SUM('Cig Sch C'!B:B)</f>
        <v>0</v>
      </c>
    </row>
    <row r="15" spans="1:6" ht="12.75">
      <c r="A15" s="231" t="s">
        <v>55</v>
      </c>
      <c r="B15" s="232"/>
      <c r="C15" s="232"/>
      <c r="D15" s="232"/>
      <c r="E15" s="232"/>
      <c r="F15" s="24">
        <f>SUM('Cig Sch D'!B:B)</f>
        <v>0</v>
      </c>
    </row>
    <row r="16" spans="1:6" ht="12.75">
      <c r="A16" s="235" t="s">
        <v>56</v>
      </c>
      <c r="B16" s="236"/>
      <c r="C16" s="236"/>
      <c r="D16" s="236"/>
      <c r="E16" s="236"/>
      <c r="F16" s="27">
        <v>0</v>
      </c>
    </row>
    <row r="17" spans="1:6" ht="12.75" thickBot="1">
      <c r="A17" s="229" t="s">
        <v>57</v>
      </c>
      <c r="B17" s="230"/>
      <c r="C17" s="230"/>
      <c r="D17" s="230"/>
      <c r="E17" s="230"/>
      <c r="F17" s="58">
        <f>SUM(F12:F16)</f>
        <v>0</v>
      </c>
    </row>
    <row r="18" spans="1:8" ht="12.75" thickTop="1">
      <c r="A18" s="227" t="s">
        <v>47</v>
      </c>
      <c r="B18" s="228"/>
      <c r="C18" s="228"/>
      <c r="D18" s="228"/>
      <c r="E18" s="228"/>
      <c r="F18" s="49"/>
      <c r="H18" s="59"/>
    </row>
    <row r="19" spans="1:8" ht="12.75">
      <c r="A19" s="175" t="s">
        <v>58</v>
      </c>
      <c r="B19" s="176"/>
      <c r="C19" s="176"/>
      <c r="D19" s="176"/>
      <c r="E19" s="176"/>
      <c r="F19" s="35">
        <f>F10-F17</f>
        <v>0</v>
      </c>
      <c r="H19" s="59"/>
    </row>
    <row r="20" spans="1:9" ht="12.75">
      <c r="A20" s="175" t="s">
        <v>59</v>
      </c>
      <c r="B20" s="176"/>
      <c r="C20" s="176"/>
      <c r="D20" s="176"/>
      <c r="E20" s="176"/>
      <c r="F20" s="27">
        <f>I20</f>
        <v>0</v>
      </c>
      <c r="H20" s="60">
        <f>F20+'Cig Out of State'!F7</f>
        <v>0</v>
      </c>
      <c r="I20" s="60">
        <f>0</f>
        <v>0</v>
      </c>
    </row>
    <row r="21" spans="1:6" ht="12.75">
      <c r="A21" s="181" t="s">
        <v>60</v>
      </c>
      <c r="B21" s="182"/>
      <c r="C21" s="182"/>
      <c r="D21" s="182"/>
      <c r="E21" s="182"/>
      <c r="F21" s="24">
        <f>SUMIF('Cig Sch B'!A:A,"=Georgia",'Cig Sch B'!E:E)</f>
        <v>0</v>
      </c>
    </row>
    <row r="22" spans="1:6" ht="12.75">
      <c r="A22" s="175" t="s">
        <v>61</v>
      </c>
      <c r="B22" s="176"/>
      <c r="C22" s="176"/>
      <c r="D22" s="176"/>
      <c r="E22" s="176"/>
      <c r="F22" s="23">
        <f>SUM(F20:F21)</f>
        <v>0</v>
      </c>
    </row>
    <row r="23" spans="1:9" ht="12.75">
      <c r="A23" s="235" t="s">
        <v>62</v>
      </c>
      <c r="B23" s="236"/>
      <c r="C23" s="236"/>
      <c r="D23" s="236"/>
      <c r="E23" s="236"/>
      <c r="F23" s="36">
        <f>I23</f>
        <v>0</v>
      </c>
      <c r="H23" s="60">
        <f>F23+'Cig Out of State'!F10</f>
        <v>0</v>
      </c>
      <c r="I23" s="60">
        <f>0</f>
        <v>0</v>
      </c>
    </row>
    <row r="24" spans="1:6" ht="12.75" thickBot="1">
      <c r="A24" s="229" t="s">
        <v>63</v>
      </c>
      <c r="B24" s="230"/>
      <c r="C24" s="230"/>
      <c r="D24" s="230"/>
      <c r="E24" s="230"/>
      <c r="F24" s="58">
        <f>F22-F23</f>
        <v>0</v>
      </c>
    </row>
    <row r="25" spans="1:6" ht="13.5" thickBot="1" thickTop="1">
      <c r="A25" s="225" t="s">
        <v>78</v>
      </c>
      <c r="B25" s="226"/>
      <c r="C25" s="226"/>
      <c r="D25" s="226"/>
      <c r="E25" s="226"/>
      <c r="F25" s="61">
        <f>IF(ROUND(F19-F24,2)&gt;0,ROUND(F19-F24,2),0)</f>
        <v>0</v>
      </c>
    </row>
    <row r="26" ht="12.75" thickTop="1"/>
  </sheetData>
  <sheetProtection password="DC54" sheet="1"/>
  <mergeCells count="21">
    <mergeCell ref="A6:E6"/>
    <mergeCell ref="A16:E16"/>
    <mergeCell ref="A15:E15"/>
    <mergeCell ref="A17:E17"/>
    <mergeCell ref="A23:E23"/>
    <mergeCell ref="A1:F5"/>
    <mergeCell ref="A7:E7"/>
    <mergeCell ref="A8:E8"/>
    <mergeCell ref="A9:E9"/>
    <mergeCell ref="A11:E11"/>
    <mergeCell ref="A24:E24"/>
    <mergeCell ref="A13:E13"/>
    <mergeCell ref="A10:E10"/>
    <mergeCell ref="A12:E12"/>
    <mergeCell ref="A14:E14"/>
    <mergeCell ref="A25:E25"/>
    <mergeCell ref="A20:E20"/>
    <mergeCell ref="A21:E21"/>
    <mergeCell ref="A22:E22"/>
    <mergeCell ref="A18:E18"/>
    <mergeCell ref="A19:E19"/>
  </mergeCells>
  <conditionalFormatting sqref="G1:IV65536 A6:F65536">
    <cfRule type="expression" priority="1" dxfId="42" stopIfTrue="1">
      <formula>$M$7</formula>
    </cfRule>
  </conditionalFormatting>
  <dataValidations count="1">
    <dataValidation operator="greaterThanOrEqual" allowBlank="1" showInputMessage="1" showErrorMessage="1" error="Should not have values in both in state and out of state sheets" sqref="F20"/>
  </dataValidations>
  <hyperlinks>
    <hyperlink ref="A8:E8" location="'Cig Sch E'!A1" display="2. Purchased Unstamped Cigarettes"/>
    <hyperlink ref="A12:E12" location="'Cig Sch A'!A1" display="5. Other State Stamps Used"/>
    <hyperlink ref="A13:E13" location="'Cig Sch F'!A1" display="6. Sales to Authorized Military Installations"/>
    <hyperlink ref="A14:E14" location="'Cig Sch C'!A1" display="7. Returned to or Not Shipped by Manufacturers"/>
    <hyperlink ref="A15:E15" location="'Cig Sch D'!A1" display="8. Unstamped Credits Pending"/>
    <hyperlink ref="A21:E21" location="'Cig Sch B'!A1" display="13. Total Georgia Cigarette Tax Stamps Purchased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46" sqref="H46"/>
    </sheetView>
  </sheetViews>
  <sheetFormatPr defaultColWidth="9.140625" defaultRowHeight="15"/>
  <cols>
    <col min="1" max="7" width="15.7109375" style="1" customWidth="1"/>
    <col min="8" max="12" width="9.00390625" style="1" customWidth="1"/>
    <col min="13" max="13" width="9.00390625" style="1" hidden="1" customWidth="1"/>
    <col min="14" max="16384" width="9.00390625" style="1" customWidth="1"/>
  </cols>
  <sheetData>
    <row r="1" spans="1:6" ht="15" customHeight="1">
      <c r="A1" s="184" t="str">
        <f>IF(M7,"Not Valid for Selection on Information Tab","CIGARETTES SOLD IN STATE OF GEORGIA BY OUT OF STATE LICENSED WHOLESALE DISTRIBUTORS")</f>
        <v>Not Valid for Selection on Information Tab</v>
      </c>
      <c r="B1" s="184"/>
      <c r="C1" s="184"/>
      <c r="D1" s="184"/>
      <c r="E1" s="184"/>
      <c r="F1" s="184"/>
    </row>
    <row r="2" spans="1:6" ht="1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spans="1:6" ht="15" customHeight="1">
      <c r="A4" s="184"/>
      <c r="B4" s="184"/>
      <c r="C4" s="184"/>
      <c r="D4" s="184"/>
      <c r="E4" s="184"/>
      <c r="F4" s="184"/>
    </row>
    <row r="5" spans="1:6" ht="15" customHeight="1" thickBot="1">
      <c r="A5" s="184"/>
      <c r="B5" s="184"/>
      <c r="C5" s="184"/>
      <c r="D5" s="184"/>
      <c r="E5" s="184"/>
      <c r="F5" s="184"/>
    </row>
    <row r="6" spans="1:6" ht="15" customHeight="1" thickBot="1" thickTop="1">
      <c r="A6" s="233" t="s">
        <v>145</v>
      </c>
      <c r="B6" s="234"/>
      <c r="C6" s="234"/>
      <c r="D6" s="234"/>
      <c r="E6" s="234"/>
      <c r="F6" s="46" t="s">
        <v>45</v>
      </c>
    </row>
    <row r="7" spans="1:13" ht="15" customHeight="1" thickTop="1">
      <c r="A7" s="195" t="s">
        <v>84</v>
      </c>
      <c r="B7" s="196"/>
      <c r="C7" s="196"/>
      <c r="D7" s="196"/>
      <c r="E7" s="196"/>
      <c r="F7" s="41">
        <f>'Cig In State'!I20</f>
        <v>0</v>
      </c>
      <c r="M7" s="1" t="b">
        <f>OR(Information!C8&lt;&gt;"No",Information!C7&lt;&gt;"No")</f>
        <v>1</v>
      </c>
    </row>
    <row r="8" spans="1:6" ht="15" customHeight="1">
      <c r="A8" s="231" t="s">
        <v>83</v>
      </c>
      <c r="B8" s="232"/>
      <c r="C8" s="232"/>
      <c r="D8" s="232"/>
      <c r="E8" s="232"/>
      <c r="F8" s="34">
        <f>SUMIF('Cig Sch B'!A:A,"=Georgia",'Cig Sch B'!E:E)</f>
        <v>0</v>
      </c>
    </row>
    <row r="9" spans="1:6" ht="15" customHeight="1">
      <c r="A9" s="175" t="s">
        <v>146</v>
      </c>
      <c r="B9" s="176"/>
      <c r="C9" s="176"/>
      <c r="D9" s="176"/>
      <c r="E9" s="176"/>
      <c r="F9" s="34">
        <f>SUM(F7:F8)</f>
        <v>0</v>
      </c>
    </row>
    <row r="10" spans="1:6" ht="15" customHeight="1" thickBot="1">
      <c r="A10" s="169" t="s">
        <v>82</v>
      </c>
      <c r="B10" s="170"/>
      <c r="C10" s="170"/>
      <c r="D10" s="170"/>
      <c r="E10" s="170"/>
      <c r="F10" s="37">
        <f>'Cig In State'!I23</f>
        <v>0</v>
      </c>
    </row>
    <row r="11" spans="1:6" ht="15" customHeight="1" thickTop="1">
      <c r="A11" s="227" t="s">
        <v>47</v>
      </c>
      <c r="B11" s="228"/>
      <c r="C11" s="228"/>
      <c r="D11" s="228"/>
      <c r="E11" s="228"/>
      <c r="F11" s="49"/>
    </row>
    <row r="12" spans="1:6" ht="15" customHeight="1">
      <c r="A12" s="235" t="s">
        <v>81</v>
      </c>
      <c r="B12" s="236"/>
      <c r="C12" s="236"/>
      <c r="D12" s="236"/>
      <c r="E12" s="236"/>
      <c r="F12" s="24">
        <f>F9-F10</f>
        <v>0</v>
      </c>
    </row>
    <row r="13" spans="1:6" ht="15" customHeight="1" thickBot="1">
      <c r="A13" s="237" t="s">
        <v>80</v>
      </c>
      <c r="B13" s="238"/>
      <c r="C13" s="238"/>
      <c r="D13" s="238"/>
      <c r="E13" s="238"/>
      <c r="F13" s="26">
        <f>SUM('Cig Sch G'!F:F)</f>
        <v>0</v>
      </c>
    </row>
    <row r="14" spans="1:6" ht="15" customHeight="1" thickBot="1" thickTop="1">
      <c r="A14" s="225" t="s">
        <v>79</v>
      </c>
      <c r="B14" s="226"/>
      <c r="C14" s="226"/>
      <c r="D14" s="226"/>
      <c r="E14" s="226"/>
      <c r="F14" s="38">
        <f>IF(ROUND(F13-F12,2)&gt;0,ROUND(F13-F12,2),0)</f>
        <v>0</v>
      </c>
    </row>
    <row r="15" ht="15" customHeight="1" thickTop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password="DC54" sheet="1"/>
  <mergeCells count="10">
    <mergeCell ref="A1:F5"/>
    <mergeCell ref="A11:E11"/>
    <mergeCell ref="A12:E12"/>
    <mergeCell ref="A13:E13"/>
    <mergeCell ref="A14:E14"/>
    <mergeCell ref="A6:E6"/>
    <mergeCell ref="A7:E7"/>
    <mergeCell ref="A8:E8"/>
    <mergeCell ref="A9:E9"/>
    <mergeCell ref="A10:E10"/>
  </mergeCells>
  <conditionalFormatting sqref="G1:IV65536 A6:F65536">
    <cfRule type="expression" priority="1" dxfId="42" stopIfTrue="1">
      <formula>$M$7</formula>
    </cfRule>
  </conditionalFormatting>
  <hyperlinks>
    <hyperlink ref="A13:E13" location="'Cig Sch G'!A1" display="6. Cigarette Sales in Georgia"/>
    <hyperlink ref="A8:E8" location="'Cig Sch B'!A1" display="2. Georgia Cigarette Tax Stamps Purchased"/>
  </hyperlink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5.7109375" style="75" customWidth="1"/>
    <col min="2" max="2" width="15.7109375" style="74" customWidth="1"/>
    <col min="3" max="3" width="15.7109375" style="75" customWidth="1"/>
    <col min="4" max="4" width="30.7109375" style="74" customWidth="1"/>
    <col min="5" max="5" width="30.7109375" style="122" customWidth="1"/>
    <col min="6" max="8" width="15.7109375" style="76" customWidth="1"/>
    <col min="9" max="9" width="15.7109375" style="85" customWidth="1"/>
    <col min="10" max="10" width="18.7109375" style="150" bestFit="1" customWidth="1"/>
    <col min="11" max="11" width="17.57421875" style="76" bestFit="1" customWidth="1"/>
    <col min="12" max="12" width="32.00390625" style="76" bestFit="1" customWidth="1"/>
    <col min="13" max="13" width="15.7109375" style="1" hidden="1" customWidth="1"/>
    <col min="14" max="14" width="15.7109375" style="1" customWidth="1"/>
    <col min="15" max="16384" width="9.00390625" style="1" customWidth="1"/>
  </cols>
  <sheetData>
    <row r="1" spans="1:12" ht="15" customHeight="1">
      <c r="A1" s="239" t="str">
        <f>IF(M7,"Not Valid for Selection on Information Tab","PURCHASES FROM GA DISTRIBUTORS AND GA WHOLESALERS")</f>
        <v>Not Valid for Selection on Information Tab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 customHeight="1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ht="15" customHeight="1" thickTop="1">
      <c r="A6" s="143" t="s">
        <v>20</v>
      </c>
      <c r="B6" s="144" t="s">
        <v>21</v>
      </c>
      <c r="C6" s="144" t="s">
        <v>22</v>
      </c>
      <c r="D6" s="144" t="s">
        <v>23</v>
      </c>
      <c r="E6" s="145" t="s">
        <v>147</v>
      </c>
      <c r="F6" s="144" t="s">
        <v>1</v>
      </c>
      <c r="G6" s="144" t="s">
        <v>2</v>
      </c>
      <c r="H6" s="144" t="s">
        <v>3</v>
      </c>
      <c r="I6" s="146" t="s">
        <v>4</v>
      </c>
      <c r="J6" s="147" t="s">
        <v>168</v>
      </c>
      <c r="K6" s="148" t="s">
        <v>169</v>
      </c>
      <c r="L6" s="148" t="s">
        <v>170</v>
      </c>
    </row>
    <row r="7" spans="1:13" ht="15" customHeight="1">
      <c r="A7" s="70"/>
      <c r="B7" s="69"/>
      <c r="C7" s="70"/>
      <c r="D7" s="69"/>
      <c r="E7" s="121"/>
      <c r="F7" s="71"/>
      <c r="G7" s="71"/>
      <c r="H7" s="71"/>
      <c r="I7" s="83"/>
      <c r="J7" s="149"/>
      <c r="K7" s="71"/>
      <c r="L7" s="71"/>
      <c r="M7" s="1" t="b">
        <f>OR(Information!C8&lt;&gt;"No",Information!C7="")</f>
        <v>1</v>
      </c>
    </row>
    <row r="8" spans="1:12" ht="15" customHeight="1">
      <c r="A8" s="70"/>
      <c r="B8" s="69"/>
      <c r="C8" s="70"/>
      <c r="D8" s="69"/>
      <c r="E8" s="121"/>
      <c r="F8" s="71"/>
      <c r="G8" s="71"/>
      <c r="H8" s="71"/>
      <c r="I8" s="83"/>
      <c r="J8" s="149"/>
      <c r="K8" s="71"/>
      <c r="L8" s="71"/>
    </row>
    <row r="9" spans="1:12" ht="15" customHeight="1">
      <c r="A9" s="70"/>
      <c r="B9" s="69"/>
      <c r="C9" s="70"/>
      <c r="D9" s="69"/>
      <c r="E9" s="121"/>
      <c r="F9" s="71"/>
      <c r="G9" s="71"/>
      <c r="H9" s="71"/>
      <c r="I9" s="83"/>
      <c r="J9" s="149"/>
      <c r="K9" s="71"/>
      <c r="L9" s="71"/>
    </row>
    <row r="10" spans="1:12" ht="15" customHeight="1">
      <c r="A10" s="70"/>
      <c r="B10" s="69"/>
      <c r="C10" s="70"/>
      <c r="D10" s="69"/>
      <c r="E10" s="121"/>
      <c r="F10" s="71"/>
      <c r="G10" s="71"/>
      <c r="H10" s="71"/>
      <c r="I10" s="83"/>
      <c r="J10" s="149"/>
      <c r="K10" s="71"/>
      <c r="L10" s="71"/>
    </row>
    <row r="11" spans="1:12" ht="15" customHeight="1">
      <c r="A11" s="70"/>
      <c r="B11" s="69"/>
      <c r="C11" s="70"/>
      <c r="D11" s="69"/>
      <c r="E11" s="121"/>
      <c r="F11" s="71"/>
      <c r="G11" s="71"/>
      <c r="H11" s="71"/>
      <c r="I11" s="83"/>
      <c r="J11" s="149"/>
      <c r="K11" s="71"/>
      <c r="L11" s="71"/>
    </row>
    <row r="12" spans="1:12" ht="15" customHeight="1">
      <c r="A12" s="70"/>
      <c r="B12" s="69"/>
      <c r="C12" s="70"/>
      <c r="D12" s="69"/>
      <c r="E12" s="121"/>
      <c r="F12" s="71"/>
      <c r="G12" s="71"/>
      <c r="H12" s="71"/>
      <c r="I12" s="83"/>
      <c r="J12" s="149"/>
      <c r="K12" s="71"/>
      <c r="L12" s="71"/>
    </row>
    <row r="13" spans="1:12" ht="15" customHeight="1">
      <c r="A13" s="70"/>
      <c r="B13" s="69"/>
      <c r="C13" s="70"/>
      <c r="D13" s="69"/>
      <c r="E13" s="121"/>
      <c r="F13" s="71"/>
      <c r="G13" s="71"/>
      <c r="H13" s="71"/>
      <c r="I13" s="83"/>
      <c r="J13" s="149"/>
      <c r="K13" s="71"/>
      <c r="L13" s="71"/>
    </row>
    <row r="14" spans="1:12" ht="15" customHeight="1">
      <c r="A14" s="70"/>
      <c r="B14" s="69"/>
      <c r="C14" s="70"/>
      <c r="D14" s="69"/>
      <c r="E14" s="121"/>
      <c r="F14" s="71"/>
      <c r="G14" s="71"/>
      <c r="H14" s="71"/>
      <c r="I14" s="83"/>
      <c r="J14" s="149"/>
      <c r="K14" s="71"/>
      <c r="L14" s="71"/>
    </row>
    <row r="15" spans="1:12" ht="15" customHeight="1">
      <c r="A15" s="70"/>
      <c r="B15" s="69"/>
      <c r="C15" s="70"/>
      <c r="D15" s="69"/>
      <c r="E15" s="121"/>
      <c r="F15" s="71"/>
      <c r="G15" s="71"/>
      <c r="H15" s="71"/>
      <c r="I15" s="83"/>
      <c r="J15" s="149"/>
      <c r="K15" s="71"/>
      <c r="L15" s="71"/>
    </row>
    <row r="16" spans="1:12" ht="15" customHeight="1">
      <c r="A16" s="70"/>
      <c r="B16" s="69"/>
      <c r="C16" s="70"/>
      <c r="D16" s="69"/>
      <c r="E16" s="121"/>
      <c r="F16" s="71"/>
      <c r="G16" s="71"/>
      <c r="H16" s="71"/>
      <c r="I16" s="83"/>
      <c r="J16" s="149"/>
      <c r="K16" s="71"/>
      <c r="L16" s="71"/>
    </row>
    <row r="17" spans="1:12" ht="15" customHeight="1">
      <c r="A17" s="70"/>
      <c r="B17" s="69"/>
      <c r="C17" s="70"/>
      <c r="D17" s="69"/>
      <c r="E17" s="121"/>
      <c r="F17" s="71"/>
      <c r="G17" s="71"/>
      <c r="H17" s="71"/>
      <c r="I17" s="83"/>
      <c r="J17" s="149"/>
      <c r="K17" s="71"/>
      <c r="L17" s="71"/>
    </row>
    <row r="18" spans="1:12" ht="15" customHeight="1">
      <c r="A18" s="70"/>
      <c r="B18" s="69"/>
      <c r="C18" s="70"/>
      <c r="D18" s="69"/>
      <c r="E18" s="121"/>
      <c r="F18" s="71"/>
      <c r="G18" s="71"/>
      <c r="H18" s="71"/>
      <c r="I18" s="83"/>
      <c r="J18" s="149"/>
      <c r="K18" s="71"/>
      <c r="L18" s="71"/>
    </row>
    <row r="19" spans="1:12" ht="15" customHeight="1">
      <c r="A19" s="70"/>
      <c r="B19" s="69"/>
      <c r="C19" s="70"/>
      <c r="D19" s="69"/>
      <c r="E19" s="121"/>
      <c r="F19" s="71"/>
      <c r="G19" s="71"/>
      <c r="H19" s="71"/>
      <c r="I19" s="83"/>
      <c r="J19" s="149"/>
      <c r="K19" s="71"/>
      <c r="L19" s="71"/>
    </row>
    <row r="20" spans="1:12" ht="15" customHeight="1">
      <c r="A20" s="70"/>
      <c r="B20" s="69"/>
      <c r="C20" s="70"/>
      <c r="D20" s="69"/>
      <c r="E20" s="121"/>
      <c r="F20" s="71"/>
      <c r="G20" s="71"/>
      <c r="H20" s="71"/>
      <c r="I20" s="83"/>
      <c r="J20" s="149"/>
      <c r="K20" s="71"/>
      <c r="L20" s="71"/>
    </row>
    <row r="21" spans="1:12" ht="15" customHeight="1">
      <c r="A21" s="70"/>
      <c r="B21" s="69"/>
      <c r="C21" s="70"/>
      <c r="D21" s="69"/>
      <c r="E21" s="121"/>
      <c r="F21" s="71"/>
      <c r="G21" s="71"/>
      <c r="H21" s="71"/>
      <c r="I21" s="83"/>
      <c r="J21" s="149"/>
      <c r="K21" s="71"/>
      <c r="L21" s="71"/>
    </row>
    <row r="22" spans="1:12" ht="15" customHeight="1">
      <c r="A22" s="70"/>
      <c r="B22" s="69"/>
      <c r="C22" s="70"/>
      <c r="D22" s="69"/>
      <c r="E22" s="121"/>
      <c r="F22" s="71"/>
      <c r="G22" s="71"/>
      <c r="H22" s="71"/>
      <c r="I22" s="83"/>
      <c r="J22" s="149"/>
      <c r="K22" s="71"/>
      <c r="L22" s="71"/>
    </row>
    <row r="23" spans="1:12" ht="15" customHeight="1">
      <c r="A23" s="70"/>
      <c r="B23" s="69"/>
      <c r="C23" s="70"/>
      <c r="D23" s="69"/>
      <c r="E23" s="121"/>
      <c r="F23" s="71"/>
      <c r="G23" s="71"/>
      <c r="H23" s="71"/>
      <c r="I23" s="83"/>
      <c r="J23" s="149"/>
      <c r="K23" s="71"/>
      <c r="L23" s="71"/>
    </row>
    <row r="24" spans="1:12" ht="15" customHeight="1">
      <c r="A24" s="70"/>
      <c r="B24" s="69"/>
      <c r="C24" s="70"/>
      <c r="D24" s="69"/>
      <c r="E24" s="121"/>
      <c r="F24" s="71"/>
      <c r="G24" s="71"/>
      <c r="H24" s="71"/>
      <c r="I24" s="83"/>
      <c r="J24" s="149"/>
      <c r="K24" s="71"/>
      <c r="L24" s="71"/>
    </row>
    <row r="25" spans="1:12" ht="15" customHeight="1">
      <c r="A25" s="70"/>
      <c r="B25" s="69"/>
      <c r="C25" s="70"/>
      <c r="D25" s="69"/>
      <c r="E25" s="121"/>
      <c r="F25" s="71"/>
      <c r="G25" s="71"/>
      <c r="H25" s="71"/>
      <c r="I25" s="83"/>
      <c r="J25" s="149"/>
      <c r="K25" s="71"/>
      <c r="L25" s="71"/>
    </row>
    <row r="26" spans="1:12" ht="15" customHeight="1">
      <c r="A26" s="70"/>
      <c r="B26" s="69"/>
      <c r="C26" s="70"/>
      <c r="D26" s="69"/>
      <c r="E26" s="121"/>
      <c r="F26" s="71"/>
      <c r="G26" s="71"/>
      <c r="H26" s="71"/>
      <c r="I26" s="83"/>
      <c r="J26" s="149"/>
      <c r="K26" s="71"/>
      <c r="L26" s="71"/>
    </row>
    <row r="27" spans="1:12" ht="15" customHeight="1">
      <c r="A27" s="70"/>
      <c r="B27" s="69"/>
      <c r="C27" s="70"/>
      <c r="D27" s="69"/>
      <c r="E27" s="121"/>
      <c r="F27" s="71"/>
      <c r="G27" s="71"/>
      <c r="H27" s="71"/>
      <c r="I27" s="83"/>
      <c r="J27" s="149"/>
      <c r="K27" s="71"/>
      <c r="L27" s="71"/>
    </row>
    <row r="28" spans="1:12" ht="15" customHeight="1">
      <c r="A28" s="70"/>
      <c r="B28" s="69"/>
      <c r="C28" s="70"/>
      <c r="D28" s="69"/>
      <c r="E28" s="121"/>
      <c r="F28" s="71"/>
      <c r="G28" s="71"/>
      <c r="H28" s="71"/>
      <c r="I28" s="83"/>
      <c r="J28" s="149"/>
      <c r="K28" s="71"/>
      <c r="L28" s="71"/>
    </row>
    <row r="29" spans="1:12" ht="15" customHeight="1">
      <c r="A29" s="70"/>
      <c r="B29" s="69"/>
      <c r="C29" s="70"/>
      <c r="D29" s="69"/>
      <c r="E29" s="121"/>
      <c r="F29" s="71"/>
      <c r="G29" s="71"/>
      <c r="H29" s="71"/>
      <c r="I29" s="83"/>
      <c r="J29" s="149"/>
      <c r="K29" s="71"/>
      <c r="L29" s="71"/>
    </row>
    <row r="30" spans="1:12" ht="15" customHeight="1">
      <c r="A30" s="70"/>
      <c r="B30" s="69"/>
      <c r="C30" s="70"/>
      <c r="D30" s="69"/>
      <c r="E30" s="121"/>
      <c r="F30" s="71"/>
      <c r="G30" s="71"/>
      <c r="H30" s="71"/>
      <c r="I30" s="83"/>
      <c r="J30" s="149"/>
      <c r="K30" s="71"/>
      <c r="L30" s="71"/>
    </row>
    <row r="31" spans="1:12" ht="15" customHeight="1">
      <c r="A31" s="70"/>
      <c r="B31" s="69"/>
      <c r="C31" s="70"/>
      <c r="D31" s="69"/>
      <c r="E31" s="121"/>
      <c r="F31" s="71"/>
      <c r="G31" s="71"/>
      <c r="H31" s="71"/>
      <c r="I31" s="83"/>
      <c r="J31" s="149"/>
      <c r="K31" s="71"/>
      <c r="L31" s="71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password="DC54" sheet="1" objects="1" scenarios="1" selectLockedCells="1"/>
  <mergeCells count="1">
    <mergeCell ref="A1:L5"/>
  </mergeCells>
  <conditionalFormatting sqref="A6:I65536 J101:IV65536 M1:IV100">
    <cfRule type="expression" priority="2" dxfId="41" stopIfTrue="1">
      <formula>$M$7</formula>
    </cfRule>
  </conditionalFormatting>
  <conditionalFormatting sqref="J6:L100">
    <cfRule type="expression" priority="1" dxfId="41" stopIfTrue="1">
      <formula>$M$7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20" sqref="A120"/>
    </sheetView>
  </sheetViews>
  <sheetFormatPr defaultColWidth="9.140625" defaultRowHeight="15"/>
  <cols>
    <col min="1" max="1" width="15.7109375" style="75" customWidth="1"/>
    <col min="2" max="2" width="15.7109375" style="74" customWidth="1"/>
    <col min="3" max="3" width="15.7109375" style="75" customWidth="1"/>
    <col min="4" max="4" width="30.7109375" style="74" customWidth="1"/>
    <col min="5" max="5" width="30.7109375" style="122" customWidth="1"/>
    <col min="6" max="8" width="15.7109375" style="76" customWidth="1"/>
    <col min="9" max="9" width="15.7109375" style="85" customWidth="1"/>
    <col min="10" max="10" width="18.7109375" style="150" bestFit="1" customWidth="1"/>
    <col min="11" max="11" width="17.57421875" style="76" bestFit="1" customWidth="1"/>
    <col min="12" max="12" width="32.00390625" style="76" bestFit="1" customWidth="1"/>
    <col min="13" max="13" width="0" style="1" hidden="1" customWidth="1"/>
    <col min="14" max="16384" width="9.00390625" style="1" customWidth="1"/>
  </cols>
  <sheetData>
    <row r="1" spans="1:12" ht="15" customHeight="1">
      <c r="A1" s="201" t="str">
        <f>IF(M7,"Not Valid for Selection on Information Tab","SALES OF INVENTORY TO GA DISTRIBUTORS OR RETAILERS
 WITH EXCISE TAX COLLECTED")</f>
        <v>Not Valid for Selection on Information Tab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5" customHeight="1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5" customHeight="1" thickTop="1">
      <c r="A6" s="143" t="s">
        <v>20</v>
      </c>
      <c r="B6" s="144" t="s">
        <v>21</v>
      </c>
      <c r="C6" s="144" t="s">
        <v>40</v>
      </c>
      <c r="D6" s="144" t="s">
        <v>25</v>
      </c>
      <c r="E6" s="145" t="s">
        <v>148</v>
      </c>
      <c r="F6" s="144" t="s">
        <v>1</v>
      </c>
      <c r="G6" s="144" t="s">
        <v>2</v>
      </c>
      <c r="H6" s="144" t="s">
        <v>3</v>
      </c>
      <c r="I6" s="146" t="s">
        <v>4</v>
      </c>
      <c r="J6" s="147" t="s">
        <v>168</v>
      </c>
      <c r="K6" s="148" t="s">
        <v>169</v>
      </c>
      <c r="L6" s="148" t="s">
        <v>170</v>
      </c>
    </row>
    <row r="7" spans="1:13" ht="15" customHeight="1">
      <c r="A7" s="70"/>
      <c r="B7" s="69"/>
      <c r="C7" s="70"/>
      <c r="D7" s="69"/>
      <c r="E7" s="121"/>
      <c r="F7" s="71"/>
      <c r="G7" s="71"/>
      <c r="H7" s="71"/>
      <c r="I7" s="83"/>
      <c r="J7" s="149"/>
      <c r="K7" s="71"/>
      <c r="L7" s="71"/>
      <c r="M7" s="1" t="b">
        <f>OR(Information!C8="",Information!C7="")</f>
        <v>1</v>
      </c>
    </row>
    <row r="8" spans="1:12" ht="15" customHeight="1">
      <c r="A8" s="70"/>
      <c r="B8" s="69"/>
      <c r="C8" s="70"/>
      <c r="D8" s="69"/>
      <c r="E8" s="121"/>
      <c r="F8" s="71"/>
      <c r="G8" s="71"/>
      <c r="H8" s="71"/>
      <c r="I8" s="83"/>
      <c r="J8" s="149"/>
      <c r="K8" s="71"/>
      <c r="L8" s="71"/>
    </row>
    <row r="9" spans="1:12" ht="15" customHeight="1">
      <c r="A9" s="70"/>
      <c r="B9" s="69"/>
      <c r="C9" s="70"/>
      <c r="D9" s="69"/>
      <c r="E9" s="121"/>
      <c r="F9" s="71"/>
      <c r="G9" s="71"/>
      <c r="H9" s="71"/>
      <c r="I9" s="83"/>
      <c r="J9" s="149"/>
      <c r="K9" s="71"/>
      <c r="L9" s="71"/>
    </row>
    <row r="10" spans="1:12" ht="15" customHeight="1">
      <c r="A10" s="70"/>
      <c r="B10" s="69"/>
      <c r="C10" s="70"/>
      <c r="D10" s="69"/>
      <c r="E10" s="121"/>
      <c r="F10" s="71"/>
      <c r="G10" s="71"/>
      <c r="H10" s="71"/>
      <c r="I10" s="83"/>
      <c r="J10" s="149"/>
      <c r="K10" s="71"/>
      <c r="L10" s="71"/>
    </row>
    <row r="11" spans="1:12" ht="15" customHeight="1">
      <c r="A11" s="70"/>
      <c r="B11" s="69"/>
      <c r="C11" s="70"/>
      <c r="D11" s="69"/>
      <c r="E11" s="121"/>
      <c r="F11" s="71"/>
      <c r="G11" s="71"/>
      <c r="H11" s="71"/>
      <c r="I11" s="83"/>
      <c r="J11" s="149"/>
      <c r="K11" s="71"/>
      <c r="L11" s="71"/>
    </row>
    <row r="12" spans="1:12" ht="15" customHeight="1">
      <c r="A12" s="70"/>
      <c r="B12" s="69"/>
      <c r="C12" s="70"/>
      <c r="D12" s="69"/>
      <c r="E12" s="121"/>
      <c r="F12" s="71"/>
      <c r="G12" s="71"/>
      <c r="H12" s="71"/>
      <c r="I12" s="83"/>
      <c r="J12" s="149"/>
      <c r="K12" s="71"/>
      <c r="L12" s="71"/>
    </row>
    <row r="13" spans="1:12" ht="15" customHeight="1">
      <c r="A13" s="70"/>
      <c r="B13" s="69"/>
      <c r="C13" s="70"/>
      <c r="D13" s="69"/>
      <c r="E13" s="121"/>
      <c r="F13" s="71"/>
      <c r="G13" s="71"/>
      <c r="H13" s="71"/>
      <c r="I13" s="83"/>
      <c r="J13" s="149"/>
      <c r="K13" s="71"/>
      <c r="L13" s="71"/>
    </row>
    <row r="14" spans="1:12" ht="15" customHeight="1">
      <c r="A14" s="70"/>
      <c r="B14" s="69"/>
      <c r="C14" s="70"/>
      <c r="D14" s="69"/>
      <c r="E14" s="121"/>
      <c r="F14" s="71"/>
      <c r="G14" s="71"/>
      <c r="H14" s="71"/>
      <c r="I14" s="83"/>
      <c r="J14" s="149"/>
      <c r="K14" s="71"/>
      <c r="L14" s="71"/>
    </row>
    <row r="15" spans="1:12" ht="15" customHeight="1">
      <c r="A15" s="70"/>
      <c r="B15" s="69"/>
      <c r="C15" s="70"/>
      <c r="D15" s="69"/>
      <c r="E15" s="121"/>
      <c r="F15" s="71"/>
      <c r="G15" s="71"/>
      <c r="H15" s="71"/>
      <c r="I15" s="83"/>
      <c r="J15" s="149"/>
      <c r="K15" s="71"/>
      <c r="L15" s="71"/>
    </row>
    <row r="16" spans="1:12" ht="15" customHeight="1">
      <c r="A16" s="70"/>
      <c r="B16" s="69"/>
      <c r="C16" s="70"/>
      <c r="D16" s="69"/>
      <c r="E16" s="121"/>
      <c r="F16" s="71"/>
      <c r="G16" s="71"/>
      <c r="H16" s="71"/>
      <c r="I16" s="83"/>
      <c r="J16" s="149"/>
      <c r="K16" s="71"/>
      <c r="L16" s="71"/>
    </row>
    <row r="17" spans="1:12" ht="15" customHeight="1">
      <c r="A17" s="70"/>
      <c r="B17" s="69"/>
      <c r="C17" s="70"/>
      <c r="D17" s="69"/>
      <c r="E17" s="121"/>
      <c r="F17" s="71"/>
      <c r="G17" s="71"/>
      <c r="H17" s="71"/>
      <c r="I17" s="83"/>
      <c r="J17" s="149"/>
      <c r="K17" s="71"/>
      <c r="L17" s="71"/>
    </row>
    <row r="18" spans="1:12" ht="15" customHeight="1">
      <c r="A18" s="70"/>
      <c r="B18" s="69"/>
      <c r="C18" s="70"/>
      <c r="D18" s="69"/>
      <c r="E18" s="121"/>
      <c r="F18" s="71"/>
      <c r="G18" s="71"/>
      <c r="H18" s="71"/>
      <c r="I18" s="83"/>
      <c r="J18" s="149"/>
      <c r="K18" s="71"/>
      <c r="L18" s="71"/>
    </row>
    <row r="19" spans="1:12" ht="15" customHeight="1">
      <c r="A19" s="70"/>
      <c r="B19" s="69"/>
      <c r="C19" s="70"/>
      <c r="D19" s="69"/>
      <c r="E19" s="121"/>
      <c r="F19" s="71"/>
      <c r="G19" s="71"/>
      <c r="H19" s="71"/>
      <c r="I19" s="83"/>
      <c r="J19" s="149"/>
      <c r="K19" s="71"/>
      <c r="L19" s="71"/>
    </row>
    <row r="20" spans="1:12" ht="15" customHeight="1">
      <c r="A20" s="70"/>
      <c r="B20" s="69"/>
      <c r="C20" s="70"/>
      <c r="D20" s="69"/>
      <c r="E20" s="121"/>
      <c r="F20" s="71"/>
      <c r="G20" s="71"/>
      <c r="H20" s="71"/>
      <c r="I20" s="83"/>
      <c r="J20" s="149"/>
      <c r="K20" s="71"/>
      <c r="L20" s="71"/>
    </row>
    <row r="21" spans="1:12" ht="15" customHeight="1">
      <c r="A21" s="70"/>
      <c r="B21" s="69"/>
      <c r="C21" s="70"/>
      <c r="D21" s="69"/>
      <c r="E21" s="121"/>
      <c r="F21" s="71"/>
      <c r="G21" s="71"/>
      <c r="H21" s="71"/>
      <c r="I21" s="83"/>
      <c r="J21" s="149"/>
      <c r="K21" s="71"/>
      <c r="L21" s="71"/>
    </row>
    <row r="22" spans="1:12" ht="15" customHeight="1">
      <c r="A22" s="70"/>
      <c r="B22" s="69"/>
      <c r="C22" s="70"/>
      <c r="D22" s="69"/>
      <c r="E22" s="121"/>
      <c r="F22" s="71"/>
      <c r="G22" s="71"/>
      <c r="H22" s="71"/>
      <c r="I22" s="83"/>
      <c r="J22" s="149"/>
      <c r="K22" s="71"/>
      <c r="L22" s="71"/>
    </row>
    <row r="23" spans="1:12" ht="15" customHeight="1">
      <c r="A23" s="70"/>
      <c r="B23" s="69"/>
      <c r="C23" s="70"/>
      <c r="D23" s="69"/>
      <c r="E23" s="121"/>
      <c r="F23" s="71"/>
      <c r="G23" s="71"/>
      <c r="H23" s="71"/>
      <c r="I23" s="83"/>
      <c r="J23" s="149"/>
      <c r="K23" s="71"/>
      <c r="L23" s="71"/>
    </row>
    <row r="24" spans="1:12" ht="15" customHeight="1">
      <c r="A24" s="70"/>
      <c r="B24" s="69"/>
      <c r="C24" s="70"/>
      <c r="D24" s="69"/>
      <c r="E24" s="121"/>
      <c r="F24" s="71"/>
      <c r="G24" s="71"/>
      <c r="H24" s="71"/>
      <c r="I24" s="83"/>
      <c r="J24" s="149"/>
      <c r="K24" s="71"/>
      <c r="L24" s="71"/>
    </row>
    <row r="25" spans="1:12" ht="15" customHeight="1">
      <c r="A25" s="70"/>
      <c r="B25" s="69"/>
      <c r="C25" s="70"/>
      <c r="D25" s="69"/>
      <c r="E25" s="121"/>
      <c r="F25" s="71"/>
      <c r="G25" s="71"/>
      <c r="H25" s="71"/>
      <c r="I25" s="83"/>
      <c r="J25" s="149"/>
      <c r="K25" s="71"/>
      <c r="L25" s="71"/>
    </row>
    <row r="26" spans="1:12" ht="15" customHeight="1">
      <c r="A26" s="70"/>
      <c r="B26" s="69"/>
      <c r="C26" s="70"/>
      <c r="D26" s="69"/>
      <c r="E26" s="121"/>
      <c r="F26" s="71"/>
      <c r="G26" s="71"/>
      <c r="H26" s="71"/>
      <c r="I26" s="83"/>
      <c r="J26" s="149"/>
      <c r="K26" s="71"/>
      <c r="L26" s="71"/>
    </row>
    <row r="27" spans="1:12" ht="15" customHeight="1">
      <c r="A27" s="70"/>
      <c r="B27" s="69"/>
      <c r="C27" s="70"/>
      <c r="D27" s="69"/>
      <c r="E27" s="121"/>
      <c r="F27" s="71"/>
      <c r="G27" s="71"/>
      <c r="H27" s="71"/>
      <c r="I27" s="83"/>
      <c r="J27" s="149"/>
      <c r="K27" s="71"/>
      <c r="L27" s="71"/>
    </row>
    <row r="28" spans="1:12" ht="15" customHeight="1">
      <c r="A28" s="70"/>
      <c r="B28" s="69"/>
      <c r="C28" s="70"/>
      <c r="D28" s="69"/>
      <c r="E28" s="121"/>
      <c r="F28" s="71"/>
      <c r="G28" s="71"/>
      <c r="H28" s="71"/>
      <c r="I28" s="83"/>
      <c r="J28" s="149"/>
      <c r="K28" s="71"/>
      <c r="L28" s="71"/>
    </row>
    <row r="29" spans="1:12" ht="15" customHeight="1">
      <c r="A29" s="70"/>
      <c r="B29" s="69"/>
      <c r="C29" s="70"/>
      <c r="D29" s="69"/>
      <c r="E29" s="121"/>
      <c r="F29" s="71"/>
      <c r="G29" s="71"/>
      <c r="H29" s="71"/>
      <c r="I29" s="83"/>
      <c r="J29" s="149"/>
      <c r="K29" s="71"/>
      <c r="L29" s="71"/>
    </row>
    <row r="30" spans="1:12" ht="15" customHeight="1">
      <c r="A30" s="70"/>
      <c r="B30" s="69"/>
      <c r="C30" s="70"/>
      <c r="D30" s="69"/>
      <c r="E30" s="121"/>
      <c r="F30" s="71"/>
      <c r="G30" s="71"/>
      <c r="H30" s="71"/>
      <c r="I30" s="83"/>
      <c r="J30" s="149"/>
      <c r="K30" s="71"/>
      <c r="L30" s="71"/>
    </row>
    <row r="31" spans="1:12" ht="15" customHeight="1">
      <c r="A31" s="70"/>
      <c r="B31" s="69"/>
      <c r="C31" s="70"/>
      <c r="D31" s="69"/>
      <c r="E31" s="121"/>
      <c r="F31" s="71"/>
      <c r="G31" s="71"/>
      <c r="H31" s="71"/>
      <c r="I31" s="83"/>
      <c r="J31" s="149"/>
      <c r="K31" s="71"/>
      <c r="L31" s="71"/>
    </row>
  </sheetData>
  <sheetProtection password="DC54" sheet="1" objects="1" scenarios="1" selectLockedCells="1"/>
  <mergeCells count="1">
    <mergeCell ref="A1:L5"/>
  </mergeCells>
  <conditionalFormatting sqref="A6:I65536 J101:IV65536 M1:IV100">
    <cfRule type="expression" priority="2" dxfId="41" stopIfTrue="1">
      <formula>$M$7</formula>
    </cfRule>
  </conditionalFormatting>
  <conditionalFormatting sqref="J6:L100">
    <cfRule type="expression" priority="1" dxfId="41" stopIfTrue="1">
      <formula>$M$7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C1">
      <selection activeCell="C7" sqref="C7"/>
    </sheetView>
  </sheetViews>
  <sheetFormatPr defaultColWidth="9.140625" defaultRowHeight="15"/>
  <cols>
    <col min="1" max="1" width="15.7109375" style="75" customWidth="1"/>
    <col min="2" max="2" width="15.7109375" style="74" customWidth="1"/>
    <col min="3" max="3" width="15.7109375" style="75" customWidth="1"/>
    <col min="4" max="4" width="30.7109375" style="74" customWidth="1"/>
    <col min="5" max="5" width="30.7109375" style="122" customWidth="1"/>
    <col min="6" max="8" width="15.7109375" style="76" customWidth="1"/>
    <col min="9" max="9" width="15.7109375" style="85" customWidth="1"/>
    <col min="10" max="10" width="18.7109375" style="150" bestFit="1" customWidth="1"/>
    <col min="11" max="11" width="17.57421875" style="76" bestFit="1" customWidth="1"/>
    <col min="12" max="12" width="32.00390625" style="76" bestFit="1" customWidth="1"/>
    <col min="13" max="13" width="0" style="1" hidden="1" customWidth="1"/>
    <col min="14" max="16384" width="9.00390625" style="1" customWidth="1"/>
  </cols>
  <sheetData>
    <row r="1" spans="1:12" ht="15" customHeight="1">
      <c r="A1" s="201" t="str">
        <f>IF(M7,"Not Valid for Selection on Information Tab","SALES OF INVENTORY TO GA DISTRIBUTORS OR RETAILERS
 WITH EXCISE TAX PREVIOUSLY PAID")</f>
        <v>Not Valid for Selection on Information Tab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5" customHeight="1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5" customHeight="1" thickTop="1">
      <c r="A6" s="151" t="s">
        <v>20</v>
      </c>
      <c r="B6" s="152" t="s">
        <v>21</v>
      </c>
      <c r="C6" s="152" t="s">
        <v>40</v>
      </c>
      <c r="D6" s="152" t="s">
        <v>25</v>
      </c>
      <c r="E6" s="153" t="s">
        <v>148</v>
      </c>
      <c r="F6" s="152" t="s">
        <v>1</v>
      </c>
      <c r="G6" s="152" t="s">
        <v>2</v>
      </c>
      <c r="H6" s="152" t="s">
        <v>3</v>
      </c>
      <c r="I6" s="154" t="s">
        <v>4</v>
      </c>
      <c r="J6" s="147" t="s">
        <v>168</v>
      </c>
      <c r="K6" s="148" t="s">
        <v>169</v>
      </c>
      <c r="L6" s="148" t="s">
        <v>170</v>
      </c>
    </row>
    <row r="7" spans="10:13" ht="15" customHeight="1">
      <c r="J7" s="149"/>
      <c r="K7" s="71"/>
      <c r="L7" s="71"/>
      <c r="M7" s="1" t="b">
        <f>OR(Information!C8="",Information!C7="")</f>
        <v>1</v>
      </c>
    </row>
    <row r="8" spans="10:12" ht="15" customHeight="1">
      <c r="J8" s="149"/>
      <c r="K8" s="71"/>
      <c r="L8" s="71"/>
    </row>
    <row r="9" spans="10:12" ht="15" customHeight="1">
      <c r="J9" s="149"/>
      <c r="K9" s="71"/>
      <c r="L9" s="71"/>
    </row>
    <row r="10" spans="10:12" ht="15" customHeight="1">
      <c r="J10" s="149"/>
      <c r="K10" s="71"/>
      <c r="L10" s="71"/>
    </row>
    <row r="11" spans="10:12" ht="15" customHeight="1">
      <c r="J11" s="149"/>
      <c r="K11" s="71"/>
      <c r="L11" s="71"/>
    </row>
    <row r="12" spans="10:12" ht="15" customHeight="1">
      <c r="J12" s="149"/>
      <c r="K12" s="71"/>
      <c r="L12" s="71"/>
    </row>
    <row r="13" spans="10:12" ht="15" customHeight="1">
      <c r="J13" s="149"/>
      <c r="K13" s="71"/>
      <c r="L13" s="71"/>
    </row>
    <row r="14" spans="10:12" ht="15" customHeight="1">
      <c r="J14" s="149"/>
      <c r="K14" s="71"/>
      <c r="L14" s="71"/>
    </row>
    <row r="15" spans="10:12" ht="15" customHeight="1">
      <c r="J15" s="149"/>
      <c r="K15" s="71"/>
      <c r="L15" s="71"/>
    </row>
    <row r="16" spans="10:12" ht="15" customHeight="1">
      <c r="J16" s="149"/>
      <c r="K16" s="71"/>
      <c r="L16" s="71"/>
    </row>
    <row r="17" spans="10:12" ht="15" customHeight="1">
      <c r="J17" s="149"/>
      <c r="K17" s="71"/>
      <c r="L17" s="71"/>
    </row>
    <row r="18" spans="10:12" ht="15" customHeight="1">
      <c r="J18" s="149"/>
      <c r="K18" s="71"/>
      <c r="L18" s="71"/>
    </row>
    <row r="19" spans="10:12" ht="15" customHeight="1">
      <c r="J19" s="149"/>
      <c r="K19" s="71"/>
      <c r="L19" s="71"/>
    </row>
    <row r="20" spans="10:12" ht="15" customHeight="1">
      <c r="J20" s="149"/>
      <c r="K20" s="71"/>
      <c r="L20" s="71"/>
    </row>
    <row r="21" spans="10:12" ht="15" customHeight="1">
      <c r="J21" s="149"/>
      <c r="K21" s="71"/>
      <c r="L21" s="71"/>
    </row>
    <row r="22" spans="10:12" ht="15" customHeight="1">
      <c r="J22" s="149"/>
      <c r="K22" s="71"/>
      <c r="L22" s="71"/>
    </row>
    <row r="23" spans="10:12" ht="15" customHeight="1">
      <c r="J23" s="149"/>
      <c r="K23" s="71"/>
      <c r="L23" s="71"/>
    </row>
    <row r="24" spans="10:12" ht="15" customHeight="1">
      <c r="J24" s="149"/>
      <c r="K24" s="71"/>
      <c r="L24" s="71"/>
    </row>
    <row r="25" spans="10:12" ht="15" customHeight="1">
      <c r="J25" s="149"/>
      <c r="K25" s="71"/>
      <c r="L25" s="71"/>
    </row>
    <row r="26" spans="10:12" ht="15" customHeight="1">
      <c r="J26" s="149"/>
      <c r="K26" s="71"/>
      <c r="L26" s="71"/>
    </row>
    <row r="27" spans="10:12" ht="15" customHeight="1">
      <c r="J27" s="149"/>
      <c r="K27" s="71"/>
      <c r="L27" s="71"/>
    </row>
    <row r="28" spans="10:12" ht="15" customHeight="1">
      <c r="J28" s="149"/>
      <c r="K28" s="71"/>
      <c r="L28" s="71"/>
    </row>
    <row r="29" spans="10:12" ht="15" customHeight="1">
      <c r="J29" s="149"/>
      <c r="K29" s="71"/>
      <c r="L29" s="71"/>
    </row>
    <row r="30" spans="10:12" ht="15" customHeight="1">
      <c r="J30" s="149"/>
      <c r="K30" s="71"/>
      <c r="L30" s="71"/>
    </row>
    <row r="31" spans="10:12" ht="15" customHeight="1">
      <c r="J31" s="149"/>
      <c r="K31" s="71"/>
      <c r="L31" s="71"/>
    </row>
  </sheetData>
  <sheetProtection password="DC54" sheet="1" objects="1" scenarios="1" selectLockedCells="1"/>
  <mergeCells count="1">
    <mergeCell ref="A1:L5"/>
  </mergeCells>
  <conditionalFormatting sqref="A6:I65536 J101:IV65536 M1:IV100">
    <cfRule type="expression" priority="2" dxfId="41" stopIfTrue="1">
      <formula>$M$7</formula>
    </cfRule>
  </conditionalFormatting>
  <conditionalFormatting sqref="J6:L100">
    <cfRule type="expression" priority="1" dxfId="41" stopIfTrue="1">
      <formula>$M$7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flmoore</dc:creator>
  <cp:keywords/>
  <dc:description/>
  <cp:lastModifiedBy>Austin, Hunter</cp:lastModifiedBy>
  <dcterms:created xsi:type="dcterms:W3CDTF">2012-04-16T14:59:25Z</dcterms:created>
  <dcterms:modified xsi:type="dcterms:W3CDTF">2024-01-10T20:56:03Z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